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zsia\职称评审工作\2022年信息技术高工职称评审\关于开展2022年度信息技术专业高级工程师职务任职资格评审工作的通知\附件3.相关文件及表格\"/>
    </mc:Choice>
  </mc:AlternateContent>
  <bookViews>
    <workbookView xWindow="0" yWindow="0" windowWidth="15750" windowHeight="9345"/>
  </bookViews>
  <sheets>
    <sheet name="Sheet2" sheetId="2" r:id="rId1"/>
  </sheets>
  <definedNames>
    <definedName name="_xlnm.Print_Titles" localSheetId="0">Sheet2!$1:$4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2" l="1"/>
  <c r="J68" i="2"/>
  <c r="J33" i="2" l="1"/>
  <c r="J71" i="2" l="1"/>
  <c r="J70" i="2"/>
  <c r="J83" i="2" l="1"/>
  <c r="J19" i="2" l="1"/>
  <c r="J15" i="2" l="1"/>
  <c r="J9" i="2" l="1"/>
  <c r="J5" i="2"/>
  <c r="J112" i="2" l="1"/>
  <c r="J108" i="2"/>
  <c r="J109" i="2"/>
  <c r="J110" i="2"/>
  <c r="J111" i="2"/>
  <c r="J115" i="2"/>
  <c r="J107" i="2"/>
  <c r="J100" i="2"/>
  <c r="J101" i="2"/>
  <c r="J102" i="2"/>
  <c r="J103" i="2"/>
  <c r="J104" i="2"/>
  <c r="J105" i="2"/>
  <c r="J99" i="2"/>
  <c r="J93" i="2"/>
  <c r="J88" i="2"/>
  <c r="J78" i="2"/>
  <c r="J72" i="2"/>
  <c r="J63" i="2"/>
  <c r="J61" i="2"/>
  <c r="J58" i="2"/>
  <c r="J56" i="2"/>
  <c r="J53" i="2"/>
  <c r="J50" i="2"/>
  <c r="J47" i="2"/>
  <c r="J44" i="2"/>
  <c r="J42" i="2"/>
  <c r="J39" i="2"/>
  <c r="J13" i="2"/>
  <c r="J12" i="2"/>
  <c r="J116" i="2" l="1"/>
  <c r="J36" i="2"/>
  <c r="J98" i="2"/>
  <c r="J14" i="2"/>
  <c r="J117" i="2" l="1"/>
</calcChain>
</file>

<file path=xl/sharedStrings.xml><?xml version="1.0" encoding="utf-8"?>
<sst xmlns="http://schemas.openxmlformats.org/spreadsheetml/2006/main" count="304" uniqueCount="188">
  <si>
    <t>二级指标</t>
  </si>
  <si>
    <t>四级指标</t>
  </si>
  <si>
    <t>最高分值</t>
  </si>
  <si>
    <t>打分说明</t>
  </si>
  <si>
    <t>备注</t>
  </si>
  <si>
    <t>本专业</t>
  </si>
  <si>
    <t>非本专业</t>
  </si>
  <si>
    <t>0.4n</t>
  </si>
  <si>
    <t>0.1n</t>
  </si>
  <si>
    <t>大型企业</t>
  </si>
  <si>
    <t>中型企业</t>
  </si>
  <si>
    <t>小型企业</t>
  </si>
  <si>
    <t>特大型企业</t>
  </si>
  <si>
    <t>产品或项目技术总负责人</t>
  </si>
  <si>
    <t>访问学者</t>
  </si>
  <si>
    <t>国际</t>
  </si>
  <si>
    <t>1.5n</t>
  </si>
  <si>
    <t>国内机构</t>
  </si>
  <si>
    <t>2.5n</t>
  </si>
  <si>
    <t>中级证书</t>
  </si>
  <si>
    <t>1n</t>
  </si>
  <si>
    <t>初级证书</t>
  </si>
  <si>
    <t>0.5n</t>
  </si>
  <si>
    <t>获奖</t>
  </si>
  <si>
    <t>国家级科学技术奖</t>
  </si>
  <si>
    <t>一等奖</t>
  </si>
  <si>
    <t>高级工程师免评项</t>
  </si>
  <si>
    <t>二等奖</t>
  </si>
  <si>
    <t>其他</t>
  </si>
  <si>
    <t>25n</t>
  </si>
  <si>
    <t>20n</t>
  </si>
  <si>
    <t>三等奖</t>
  </si>
  <si>
    <t>15n</t>
  </si>
  <si>
    <t>13n</t>
  </si>
  <si>
    <t>10n</t>
  </si>
  <si>
    <t>8n</t>
  </si>
  <si>
    <t>6n</t>
  </si>
  <si>
    <t>4n</t>
  </si>
  <si>
    <t>2n</t>
  </si>
  <si>
    <t>行业技术奖项</t>
  </si>
  <si>
    <t>国家级</t>
  </si>
  <si>
    <t>3n</t>
  </si>
  <si>
    <t>省部级</t>
  </si>
  <si>
    <t>地市级</t>
  </si>
  <si>
    <t>专利</t>
  </si>
  <si>
    <t>发明专利</t>
  </si>
  <si>
    <t>第一发明人</t>
  </si>
  <si>
    <t>主要发明人</t>
  </si>
  <si>
    <t>其他专利</t>
  </si>
  <si>
    <t>标准制订</t>
  </si>
  <si>
    <t>主导</t>
  </si>
  <si>
    <t>国家、行业</t>
  </si>
  <si>
    <t>地区、团体</t>
  </si>
  <si>
    <t>企业</t>
  </si>
  <si>
    <t>参与</t>
  </si>
  <si>
    <t>5n</t>
  </si>
  <si>
    <t>软件著作权</t>
  </si>
  <si>
    <t>主持</t>
  </si>
  <si>
    <t>0.2n</t>
  </si>
  <si>
    <t>国际认可</t>
  </si>
  <si>
    <t>CVE</t>
  </si>
  <si>
    <t>独立完成</t>
  </si>
  <si>
    <t>国内认可</t>
  </si>
  <si>
    <t>论文</t>
  </si>
  <si>
    <t>国际一级刊物</t>
  </si>
  <si>
    <t>第一或通讯作者</t>
  </si>
  <si>
    <t>前三名</t>
  </si>
  <si>
    <t>国际一般、国内一级刊物、专著</t>
  </si>
  <si>
    <t>12n</t>
  </si>
  <si>
    <t>项目</t>
  </si>
  <si>
    <t>一级项目</t>
  </si>
  <si>
    <t>二级项目</t>
  </si>
  <si>
    <t>三级项目</t>
  </si>
  <si>
    <t>四级项目</t>
  </si>
  <si>
    <t>主要参与</t>
  </si>
  <si>
    <t>一级产品、维护</t>
  </si>
  <si>
    <t>二级产品、维护</t>
  </si>
  <si>
    <t>三级产品、维护</t>
  </si>
  <si>
    <t>四级产品、维护</t>
  </si>
  <si>
    <t>社会团体</t>
  </si>
  <si>
    <t>主要负责人</t>
  </si>
  <si>
    <t>理事</t>
  </si>
  <si>
    <t>行业专家库成员</t>
  </si>
  <si>
    <t>省级</t>
  </si>
  <si>
    <t>著名院校</t>
  </si>
  <si>
    <t>兼职教授</t>
  </si>
  <si>
    <t>兼职导师、兼职讲师</t>
  </si>
  <si>
    <t>一般院校</t>
  </si>
  <si>
    <t>学术、技术讲座</t>
  </si>
  <si>
    <t>会议报告</t>
  </si>
  <si>
    <t>国际会议</t>
  </si>
  <si>
    <t>国内会议</t>
  </si>
  <si>
    <t>培训授课</t>
  </si>
  <si>
    <t>企业培训</t>
  </si>
  <si>
    <t>评价指标</t>
    <phoneticPr fontId="1" type="noConversion"/>
  </si>
  <si>
    <t>一级指标</t>
    <phoneticPr fontId="1" type="noConversion"/>
  </si>
  <si>
    <t>知识产权</t>
    <phoneticPr fontId="1" type="noConversion"/>
  </si>
  <si>
    <t>漏洞挖掘</t>
    <phoneticPr fontId="1" type="noConversion"/>
  </si>
  <si>
    <t>产品维护</t>
    <phoneticPr fontId="1" type="noConversion"/>
  </si>
  <si>
    <t>社会兼职</t>
    <phoneticPr fontId="1" type="noConversion"/>
  </si>
  <si>
    <t>院校兼职</t>
    <phoneticPr fontId="1" type="noConversion"/>
  </si>
  <si>
    <t>资质证书（5分）</t>
    <phoneticPr fontId="1" type="noConversion"/>
  </si>
  <si>
    <t>姓名：</t>
    <phoneticPr fontId="1" type="noConversion"/>
  </si>
  <si>
    <t>不累计计分</t>
  </si>
  <si>
    <t>省、部级</t>
  </si>
  <si>
    <t>地、市级</t>
  </si>
  <si>
    <t>县、区级</t>
  </si>
  <si>
    <t>近三年个人年度考核</t>
  </si>
  <si>
    <t>三年优秀</t>
  </si>
  <si>
    <t>二年优秀</t>
  </si>
  <si>
    <t>一年优秀</t>
  </si>
  <si>
    <t>积极提出技术改进和工作拓展建议</t>
  </si>
  <si>
    <t>单位</t>
  </si>
  <si>
    <t>博士</t>
  </si>
  <si>
    <t>硕士</t>
  </si>
  <si>
    <t>特大型企业技术副总经理或技术总监、或大型企业技术副总经理</t>
  </si>
  <si>
    <t>其他项目</t>
  </si>
  <si>
    <t>其他产品、维护</t>
  </si>
  <si>
    <t>常务理事以上</t>
  </si>
  <si>
    <t>敬业爱岗（10分）</t>
  </si>
  <si>
    <t>勇于开拓（10分）</t>
  </si>
  <si>
    <t>n为年份</t>
  </si>
  <si>
    <t>技术总监、企业级技术骨干（限5人）</t>
  </si>
  <si>
    <t>技术副总经理或技术总监、企业级技术骨干（限5人）</t>
  </si>
  <si>
    <t>中层技术部门经理、中层部门级技术骨干（限3人）</t>
  </si>
  <si>
    <t>前5名</t>
  </si>
  <si>
    <t>n为获奖项数</t>
  </si>
  <si>
    <t>前3名</t>
  </si>
  <si>
    <t>n为专利数</t>
  </si>
  <si>
    <t>最多不得超过5人</t>
  </si>
  <si>
    <t>n为件数</t>
  </si>
  <si>
    <t>CNVD、CNNVD</t>
  </si>
  <si>
    <t>n为讲座次数</t>
  </si>
  <si>
    <t>n为授课次数</t>
  </si>
  <si>
    <t xml:space="preserve">职业
道德
（10分）
</t>
    <phoneticPr fontId="1" type="noConversion"/>
  </si>
  <si>
    <t xml:space="preserve">专业
技术
水平
（20分）
</t>
    <phoneticPr fontId="1" type="noConversion"/>
  </si>
  <si>
    <t>学历（5分）</t>
    <phoneticPr fontId="1" type="noConversion"/>
  </si>
  <si>
    <t>资历（15分）</t>
    <phoneticPr fontId="1" type="noConversion"/>
  </si>
  <si>
    <t xml:space="preserve">学术
技术
成果
和
工作
业绩
（60分）
</t>
    <phoneticPr fontId="1" type="noConversion"/>
  </si>
  <si>
    <t>行业</t>
    <phoneticPr fontId="1" type="noConversion"/>
  </si>
  <si>
    <t xml:space="preserve">行业
影响力（10）
</t>
    <phoneticPr fontId="1" type="noConversion"/>
  </si>
  <si>
    <t>获劳模、五一劳动奖章、先进工作者等社会职务及荣誉称号</t>
    <phoneticPr fontId="1" type="noConversion"/>
  </si>
  <si>
    <t>由申报人员相关证明材料，专家按提供材料综合评定计分</t>
    <phoneticPr fontId="1" type="noConversion"/>
  </si>
  <si>
    <t>非本专业</t>
    <phoneticPr fontId="1" type="noConversion"/>
  </si>
  <si>
    <t>本专业</t>
    <phoneticPr fontId="1" type="noConversion"/>
  </si>
  <si>
    <t>技术工作年限</t>
    <phoneticPr fontId="1" type="noConversion"/>
  </si>
  <si>
    <t>一等奖</t>
    <phoneticPr fontId="1" type="noConversion"/>
  </si>
  <si>
    <t>省级科技进步奖、
国家级本领域学会奖项、
军队体系军级奖项</t>
    <phoneticPr fontId="1" type="noConversion"/>
  </si>
  <si>
    <t>市级科技进步奖、
军队体系师级奖项
、</t>
    <phoneticPr fontId="1" type="noConversion"/>
  </si>
  <si>
    <t xml:space="preserve">信息安全类CTF比赛等同此项。n为获奖项数
</t>
    <phoneticPr fontId="1" type="noConversion"/>
  </si>
  <si>
    <t xml:space="preserve">以公司名义主导、参与制订的标准，主导最多不得超过2人，参与仅限1人。
n为标准件数
</t>
    <phoneticPr fontId="1" type="noConversion"/>
  </si>
  <si>
    <t>为信息安全专业项，n为个数</t>
    <phoneticPr fontId="1" type="noConversion"/>
  </si>
  <si>
    <t xml:space="preserve">仅限工作期间发表的论文、专著，毕业论文不计分。
n为文章、专著数
</t>
    <phoneticPr fontId="1" type="noConversion"/>
  </si>
  <si>
    <t>国内核心刊物、国际会议论文、其他著作（编著、教材）</t>
    <phoneticPr fontId="1" type="noConversion"/>
  </si>
  <si>
    <t>高级证书</t>
    <phoneticPr fontId="1" type="noConversion"/>
  </si>
  <si>
    <t>三级指标</t>
    <phoneticPr fontId="1" type="noConversion"/>
  </si>
  <si>
    <t>职业道德得分</t>
    <phoneticPr fontId="1" type="noConversion"/>
  </si>
  <si>
    <t>学术技术成果和工作业绩得分</t>
    <phoneticPr fontId="1" type="noConversion"/>
  </si>
  <si>
    <t>行业影响力得分</t>
    <phoneticPr fontId="1" type="noConversion"/>
  </si>
  <si>
    <t>总分</t>
    <phoneticPr fontId="1" type="noConversion"/>
  </si>
  <si>
    <t>专业技术水平得分</t>
    <phoneticPr fontId="1" type="noConversion"/>
  </si>
  <si>
    <t>自评分合计</t>
    <phoneticPr fontId="1" type="noConversion"/>
  </si>
  <si>
    <t>不累计计分</t>
    <phoneticPr fontId="1" type="noConversion"/>
  </si>
  <si>
    <t>符合情况描述</t>
    <phoneticPr fontId="1" type="noConversion"/>
  </si>
  <si>
    <t>系统佐证目录（可根据实际情况更改）</t>
    <phoneticPr fontId="1" type="noConversion"/>
  </si>
  <si>
    <t>信息技术专业高级工程师任职资格量化评分表</t>
    <phoneticPr fontId="1" type="noConversion"/>
  </si>
  <si>
    <t>工作单位：</t>
    <phoneticPr fontId="1" type="noConversion"/>
  </si>
  <si>
    <t>专业：</t>
    <phoneticPr fontId="1" type="noConversion"/>
  </si>
  <si>
    <t>获得荣誉称号情况</t>
    <phoneticPr fontId="1" type="noConversion"/>
  </si>
  <si>
    <t>考核情况</t>
    <phoneticPr fontId="1" type="noConversion"/>
  </si>
  <si>
    <t>申报材料附件信息——勇于开拓</t>
    <phoneticPr fontId="1" type="noConversion"/>
  </si>
  <si>
    <t>教育经历</t>
    <phoneticPr fontId="1" type="noConversion"/>
  </si>
  <si>
    <t>工作经历</t>
    <phoneticPr fontId="1" type="noConversion"/>
  </si>
  <si>
    <t>资质证书</t>
    <phoneticPr fontId="1" type="noConversion"/>
  </si>
  <si>
    <t>获奖情况</t>
    <phoneticPr fontId="1" type="noConversion"/>
  </si>
  <si>
    <t>专利（著作权）情况</t>
    <phoneticPr fontId="1" type="noConversion"/>
  </si>
  <si>
    <t>主持（参与）制定标准情况</t>
    <phoneticPr fontId="1" type="noConversion"/>
  </si>
  <si>
    <t>申报材料附件信息——漏洞挖掘</t>
    <phoneticPr fontId="1" type="noConversion"/>
  </si>
  <si>
    <t>论文
著（译）作（教材）</t>
    <phoneticPr fontId="1" type="noConversion"/>
  </si>
  <si>
    <t>主持参与工程技术项目情况
主持参与科研项目（基金）情况</t>
    <phoneticPr fontId="1" type="noConversion"/>
  </si>
  <si>
    <t xml:space="preserve">主持参与工程技术项目情况
</t>
    <phoneticPr fontId="1" type="noConversion"/>
  </si>
  <si>
    <t>学术技术兼职情况</t>
    <phoneticPr fontId="1" type="noConversion"/>
  </si>
  <si>
    <t>申报材料附件信息——学术、技术讲座</t>
    <phoneticPr fontId="1" type="noConversion"/>
  </si>
  <si>
    <t>自评分
(申请人填写）</t>
    <phoneticPr fontId="1" type="noConversion"/>
  </si>
  <si>
    <t>企业等级划分请见《信息技术专业高级工程师任职资格量化评价标准》（2018年修订）第四部分
技术职务不累计计分</t>
    <phoneticPr fontId="1" type="noConversion"/>
  </si>
  <si>
    <t>n为证书数，各专业、各级别证书可累计。证书等级请见《信息技术专业高级工程师任职资格量化评价标准》（2018年修订）第二部分。</t>
    <phoneticPr fontId="1" type="noConversion"/>
  </si>
  <si>
    <t xml:space="preserve">各专业各级项目、产品、维护等级请见《信息技术专业高级工程师任职资格量化评价标准》（2018年修订）第三部分；
团队人员仅限技术人员，后勤等辅助人员不计入；
n为项目个数
</t>
    <phoneticPr fontId="1" type="noConversion"/>
  </si>
  <si>
    <t xml:space="preserve">各专业各级项目、产品、维护等级请见《信息技术专业高级工程师任职资格量化评价标准》（2018年修订）第三部分；
团队人员仅限技术人员，后勤等辅助人员不计入；
n为产品、维护个数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</si>
</sst>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topLeftCell="A100" workbookViewId="0">
      <selection activeCell="Q90" sqref="Q90"/>
    </sheetView>
  </sheetViews>
  <sheetFormatPr defaultRowHeight="13.5" x14ac:dyDescent="0.2"/>
  <cols>
    <col min="1" max="1" width="9.375" style="1" customWidth="1"/>
    <col min="2" max="2" width="9.875" style="1" customWidth="1"/>
    <col min="3" max="3" width="10.375" style="1" customWidth="1"/>
    <col min="4" max="4" width="9.125" style="1" customWidth="1"/>
    <col min="5" max="7" width="8.625" style="1" customWidth="1"/>
    <col min="8" max="8" width="15.75" style="1" customWidth="1"/>
    <col min="9" max="9" width="8.75" style="1" customWidth="1"/>
    <col min="10" max="10" width="7.5" style="1" customWidth="1"/>
    <col min="11" max="11" width="15" style="1" customWidth="1"/>
    <col min="12" max="12" width="17" style="7" customWidth="1"/>
    <col min="13" max="16384" width="9" style="1"/>
  </cols>
  <sheetData>
    <row r="1" spans="1:12" ht="29.25" customHeight="1" x14ac:dyDescent="0.2">
      <c r="A1" s="33" t="s">
        <v>102</v>
      </c>
      <c r="B1" s="33"/>
      <c r="C1" s="33"/>
      <c r="D1" s="33"/>
      <c r="E1" s="33" t="s">
        <v>166</v>
      </c>
      <c r="F1" s="33"/>
      <c r="G1" s="33"/>
      <c r="H1" s="33"/>
      <c r="I1" s="33"/>
      <c r="J1" s="33" t="s">
        <v>167</v>
      </c>
      <c r="K1" s="33"/>
      <c r="L1" s="33"/>
    </row>
    <row r="2" spans="1:12" x14ac:dyDescent="0.2">
      <c r="A2" s="3"/>
      <c r="B2" s="3"/>
      <c r="D2" s="3"/>
    </row>
    <row r="3" spans="1:12" ht="42.75" customHeight="1" thickBot="1" x14ac:dyDescent="0.25">
      <c r="A3" s="29" t="s">
        <v>165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s="16" customFormat="1" ht="39.950000000000003" customHeight="1" x14ac:dyDescent="0.2">
      <c r="A4" s="12" t="s">
        <v>94</v>
      </c>
      <c r="B4" s="13" t="s">
        <v>95</v>
      </c>
      <c r="C4" s="13" t="s">
        <v>0</v>
      </c>
      <c r="D4" s="13" t="s">
        <v>155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183</v>
      </c>
      <c r="J4" s="14" t="s">
        <v>161</v>
      </c>
      <c r="K4" s="14" t="s">
        <v>163</v>
      </c>
      <c r="L4" s="15" t="s">
        <v>164</v>
      </c>
    </row>
    <row r="5" spans="1:12" ht="39.950000000000003" customHeight="1" x14ac:dyDescent="0.2">
      <c r="A5" s="28" t="s">
        <v>134</v>
      </c>
      <c r="B5" s="26" t="s">
        <v>119</v>
      </c>
      <c r="C5" s="26" t="s">
        <v>141</v>
      </c>
      <c r="D5" s="6" t="s">
        <v>40</v>
      </c>
      <c r="E5" s="6"/>
      <c r="F5" s="6">
        <v>10</v>
      </c>
      <c r="G5" s="6"/>
      <c r="H5" s="26" t="s">
        <v>103</v>
      </c>
      <c r="I5" s="6"/>
      <c r="J5" s="23">
        <f>IF(MAX(I5:I8)&lt;10,MAX(I5:I8),10)</f>
        <v>0</v>
      </c>
      <c r="K5" s="9"/>
      <c r="L5" s="30" t="s">
        <v>168</v>
      </c>
    </row>
    <row r="6" spans="1:12" ht="39.950000000000003" customHeight="1" x14ac:dyDescent="0.2">
      <c r="A6" s="28"/>
      <c r="B6" s="26"/>
      <c r="C6" s="26"/>
      <c r="D6" s="6" t="s">
        <v>104</v>
      </c>
      <c r="E6" s="6"/>
      <c r="F6" s="6">
        <v>8</v>
      </c>
      <c r="G6" s="6"/>
      <c r="H6" s="26"/>
      <c r="I6" s="6"/>
      <c r="J6" s="24"/>
      <c r="K6" s="9"/>
      <c r="L6" s="31"/>
    </row>
    <row r="7" spans="1:12" ht="39.950000000000003" customHeight="1" x14ac:dyDescent="0.2">
      <c r="A7" s="28"/>
      <c r="B7" s="26"/>
      <c r="C7" s="26"/>
      <c r="D7" s="6" t="s">
        <v>105</v>
      </c>
      <c r="E7" s="6"/>
      <c r="F7" s="6">
        <v>6</v>
      </c>
      <c r="G7" s="6"/>
      <c r="H7" s="26"/>
      <c r="I7" s="6"/>
      <c r="J7" s="24"/>
      <c r="K7" s="9"/>
      <c r="L7" s="31"/>
    </row>
    <row r="8" spans="1:12" ht="39.950000000000003" customHeight="1" x14ac:dyDescent="0.2">
      <c r="A8" s="28"/>
      <c r="B8" s="26"/>
      <c r="C8" s="26"/>
      <c r="D8" s="6" t="s">
        <v>106</v>
      </c>
      <c r="E8" s="6"/>
      <c r="F8" s="6">
        <v>4</v>
      </c>
      <c r="G8" s="6"/>
      <c r="H8" s="26"/>
      <c r="I8" s="6"/>
      <c r="J8" s="25"/>
      <c r="K8" s="9"/>
      <c r="L8" s="32"/>
    </row>
    <row r="9" spans="1:12" ht="39.950000000000003" customHeight="1" x14ac:dyDescent="0.2">
      <c r="A9" s="28"/>
      <c r="B9" s="26"/>
      <c r="C9" s="26" t="s">
        <v>107</v>
      </c>
      <c r="D9" s="6" t="s">
        <v>108</v>
      </c>
      <c r="E9" s="6"/>
      <c r="F9" s="6">
        <v>5</v>
      </c>
      <c r="G9" s="6"/>
      <c r="H9" s="26" t="s">
        <v>103</v>
      </c>
      <c r="I9" s="6"/>
      <c r="J9" s="23">
        <f>IF(MAX(I9:I11)&lt;5,MAX(I9:I11),5)</f>
        <v>0</v>
      </c>
      <c r="K9" s="9"/>
      <c r="L9" s="30" t="s">
        <v>169</v>
      </c>
    </row>
    <row r="10" spans="1:12" ht="39.950000000000003" customHeight="1" x14ac:dyDescent="0.2">
      <c r="A10" s="28"/>
      <c r="B10" s="26"/>
      <c r="C10" s="26"/>
      <c r="D10" s="6" t="s">
        <v>109</v>
      </c>
      <c r="E10" s="6"/>
      <c r="F10" s="6">
        <v>3</v>
      </c>
      <c r="G10" s="6"/>
      <c r="H10" s="26"/>
      <c r="I10" s="6"/>
      <c r="J10" s="24"/>
      <c r="K10" s="9"/>
      <c r="L10" s="31"/>
    </row>
    <row r="11" spans="1:12" ht="39.950000000000003" customHeight="1" x14ac:dyDescent="0.2">
      <c r="A11" s="28"/>
      <c r="B11" s="26"/>
      <c r="C11" s="26"/>
      <c r="D11" s="6" t="s">
        <v>110</v>
      </c>
      <c r="E11" s="6"/>
      <c r="F11" s="6">
        <v>2</v>
      </c>
      <c r="G11" s="6"/>
      <c r="H11" s="26"/>
      <c r="I11" s="6"/>
      <c r="J11" s="25"/>
      <c r="K11" s="9"/>
      <c r="L11" s="32"/>
    </row>
    <row r="12" spans="1:12" ht="39.950000000000003" customHeight="1" x14ac:dyDescent="0.2">
      <c r="A12" s="28"/>
      <c r="B12" s="26" t="s">
        <v>120</v>
      </c>
      <c r="C12" s="26" t="s">
        <v>111</v>
      </c>
      <c r="D12" s="6" t="s">
        <v>139</v>
      </c>
      <c r="E12" s="6"/>
      <c r="F12" s="6">
        <v>10</v>
      </c>
      <c r="G12" s="6"/>
      <c r="H12" s="26" t="s">
        <v>142</v>
      </c>
      <c r="I12" s="6"/>
      <c r="J12" s="8">
        <f t="shared" ref="J12:J13" si="0">I12</f>
        <v>0</v>
      </c>
      <c r="K12" s="9"/>
      <c r="L12" s="30" t="s">
        <v>170</v>
      </c>
    </row>
    <row r="13" spans="1:12" ht="39.950000000000003" customHeight="1" x14ac:dyDescent="0.2">
      <c r="A13" s="28"/>
      <c r="B13" s="26"/>
      <c r="C13" s="26"/>
      <c r="D13" s="6" t="s">
        <v>112</v>
      </c>
      <c r="E13" s="6"/>
      <c r="F13" s="6">
        <v>5</v>
      </c>
      <c r="G13" s="6"/>
      <c r="H13" s="26"/>
      <c r="I13" s="6"/>
      <c r="J13" s="8">
        <f t="shared" si="0"/>
        <v>0</v>
      </c>
      <c r="K13" s="9"/>
      <c r="L13" s="32"/>
    </row>
    <row r="14" spans="1:12" ht="39.950000000000003" customHeight="1" x14ac:dyDescent="0.2">
      <c r="A14" s="17" t="s">
        <v>156</v>
      </c>
      <c r="B14" s="18"/>
      <c r="C14" s="18"/>
      <c r="D14" s="18"/>
      <c r="E14" s="18"/>
      <c r="F14" s="18"/>
      <c r="G14" s="18"/>
      <c r="H14" s="18"/>
      <c r="I14" s="18"/>
      <c r="J14" s="19">
        <f>IF(SUM(J5:J13)&lt;10,SUM(J5:J13),10)</f>
        <v>0</v>
      </c>
      <c r="K14" s="20"/>
      <c r="L14" s="21"/>
    </row>
    <row r="15" spans="1:12" ht="39.950000000000003" customHeight="1" x14ac:dyDescent="0.2">
      <c r="A15" s="28" t="s">
        <v>135</v>
      </c>
      <c r="B15" s="26" t="s">
        <v>136</v>
      </c>
      <c r="C15" s="26" t="s">
        <v>113</v>
      </c>
      <c r="D15" s="6" t="s">
        <v>144</v>
      </c>
      <c r="E15" s="6"/>
      <c r="F15" s="6">
        <v>5</v>
      </c>
      <c r="G15" s="6"/>
      <c r="H15" s="26" t="s">
        <v>162</v>
      </c>
      <c r="I15" s="6"/>
      <c r="J15" s="23">
        <f>IF(MAX(I15:I18)&lt;5,MAX(I15:I18),5)</f>
        <v>0</v>
      </c>
      <c r="K15" s="9"/>
      <c r="L15" s="30" t="s">
        <v>171</v>
      </c>
    </row>
    <row r="16" spans="1:12" ht="39.950000000000003" customHeight="1" x14ac:dyDescent="0.2">
      <c r="A16" s="28"/>
      <c r="B16" s="26"/>
      <c r="C16" s="26"/>
      <c r="D16" s="6" t="s">
        <v>143</v>
      </c>
      <c r="E16" s="6"/>
      <c r="F16" s="6">
        <v>3</v>
      </c>
      <c r="G16" s="6"/>
      <c r="H16" s="26"/>
      <c r="I16" s="6"/>
      <c r="J16" s="24"/>
      <c r="K16" s="9"/>
      <c r="L16" s="31"/>
    </row>
    <row r="17" spans="1:12" ht="39.950000000000003" customHeight="1" x14ac:dyDescent="0.2">
      <c r="A17" s="28"/>
      <c r="B17" s="26"/>
      <c r="C17" s="26" t="s">
        <v>114</v>
      </c>
      <c r="D17" s="6" t="s">
        <v>5</v>
      </c>
      <c r="E17" s="6"/>
      <c r="F17" s="6">
        <v>3</v>
      </c>
      <c r="G17" s="6"/>
      <c r="H17" s="26"/>
      <c r="I17" s="6"/>
      <c r="J17" s="24"/>
      <c r="K17" s="9"/>
      <c r="L17" s="31"/>
    </row>
    <row r="18" spans="1:12" ht="39.950000000000003" customHeight="1" x14ac:dyDescent="0.2">
      <c r="A18" s="28"/>
      <c r="B18" s="26"/>
      <c r="C18" s="26"/>
      <c r="D18" s="6" t="s">
        <v>6</v>
      </c>
      <c r="E18" s="6"/>
      <c r="F18" s="6">
        <v>2</v>
      </c>
      <c r="G18" s="6"/>
      <c r="H18" s="26"/>
      <c r="I18" s="6"/>
      <c r="J18" s="25"/>
      <c r="K18" s="9"/>
      <c r="L18" s="32"/>
    </row>
    <row r="19" spans="1:12" ht="39.950000000000003" customHeight="1" x14ac:dyDescent="0.2">
      <c r="A19" s="28"/>
      <c r="B19" s="26" t="s">
        <v>137</v>
      </c>
      <c r="C19" s="26" t="s">
        <v>145</v>
      </c>
      <c r="D19" s="6" t="s">
        <v>5</v>
      </c>
      <c r="E19" s="6"/>
      <c r="F19" s="6">
        <v>6</v>
      </c>
      <c r="G19" s="6" t="s">
        <v>7</v>
      </c>
      <c r="H19" s="26" t="s">
        <v>121</v>
      </c>
      <c r="I19" s="6"/>
      <c r="J19" s="23">
        <f>IF((MAX(I21:I32)+I19+I20)&lt;15,MAX(I21:I32)+I19+I20,15)</f>
        <v>0</v>
      </c>
      <c r="K19" s="9"/>
      <c r="L19" s="30" t="s">
        <v>172</v>
      </c>
    </row>
    <row r="20" spans="1:12" ht="39.950000000000003" customHeight="1" x14ac:dyDescent="0.2">
      <c r="A20" s="28"/>
      <c r="B20" s="26"/>
      <c r="C20" s="26"/>
      <c r="D20" s="6" t="s">
        <v>6</v>
      </c>
      <c r="E20" s="6"/>
      <c r="F20" s="6">
        <v>1</v>
      </c>
      <c r="G20" s="6" t="s">
        <v>8</v>
      </c>
      <c r="H20" s="26"/>
      <c r="I20" s="6"/>
      <c r="J20" s="24"/>
      <c r="K20" s="9"/>
      <c r="L20" s="31"/>
    </row>
    <row r="21" spans="1:12" ht="39.950000000000003" customHeight="1" x14ac:dyDescent="0.2">
      <c r="A21" s="28"/>
      <c r="B21" s="26"/>
      <c r="C21" s="26" t="s">
        <v>115</v>
      </c>
      <c r="D21" s="26"/>
      <c r="E21" s="6"/>
      <c r="F21" s="6">
        <v>15</v>
      </c>
      <c r="G21" s="6"/>
      <c r="H21" s="26" t="s">
        <v>184</v>
      </c>
      <c r="I21" s="6"/>
      <c r="J21" s="24"/>
      <c r="K21" s="9"/>
      <c r="L21" s="31"/>
    </row>
    <row r="22" spans="1:12" ht="39.950000000000003" customHeight="1" x14ac:dyDescent="0.2">
      <c r="A22" s="28"/>
      <c r="B22" s="26"/>
      <c r="C22" s="6" t="s">
        <v>122</v>
      </c>
      <c r="D22" s="6" t="s">
        <v>9</v>
      </c>
      <c r="E22" s="6"/>
      <c r="F22" s="6">
        <v>12</v>
      </c>
      <c r="G22" s="6"/>
      <c r="H22" s="26"/>
      <c r="I22" s="6"/>
      <c r="J22" s="24"/>
      <c r="K22" s="9"/>
      <c r="L22" s="31"/>
    </row>
    <row r="23" spans="1:12" ht="39.950000000000003" customHeight="1" x14ac:dyDescent="0.2">
      <c r="A23" s="28"/>
      <c r="B23" s="26"/>
      <c r="C23" s="26" t="s">
        <v>123</v>
      </c>
      <c r="D23" s="6" t="s">
        <v>10</v>
      </c>
      <c r="E23" s="6"/>
      <c r="F23" s="6">
        <v>10</v>
      </c>
      <c r="G23" s="6"/>
      <c r="H23" s="26"/>
      <c r="I23" s="6"/>
      <c r="J23" s="24"/>
      <c r="K23" s="9"/>
      <c r="L23" s="31"/>
    </row>
    <row r="24" spans="1:12" ht="39.950000000000003" customHeight="1" x14ac:dyDescent="0.2">
      <c r="A24" s="28"/>
      <c r="B24" s="26"/>
      <c r="C24" s="26"/>
      <c r="D24" s="6" t="s">
        <v>11</v>
      </c>
      <c r="E24" s="6"/>
      <c r="F24" s="6">
        <v>8</v>
      </c>
      <c r="G24" s="6"/>
      <c r="H24" s="26"/>
      <c r="I24" s="6"/>
      <c r="J24" s="24"/>
      <c r="K24" s="9"/>
      <c r="L24" s="31"/>
    </row>
    <row r="25" spans="1:12" ht="39.950000000000003" customHeight="1" x14ac:dyDescent="0.2">
      <c r="A25" s="28"/>
      <c r="B25" s="26"/>
      <c r="C25" s="26" t="s">
        <v>124</v>
      </c>
      <c r="D25" s="6" t="s">
        <v>12</v>
      </c>
      <c r="E25" s="6"/>
      <c r="F25" s="6">
        <v>12</v>
      </c>
      <c r="G25" s="6"/>
      <c r="H25" s="26"/>
      <c r="I25" s="6"/>
      <c r="J25" s="24"/>
      <c r="K25" s="9"/>
      <c r="L25" s="31"/>
    </row>
    <row r="26" spans="1:12" ht="39.950000000000003" customHeight="1" x14ac:dyDescent="0.2">
      <c r="A26" s="28"/>
      <c r="B26" s="26"/>
      <c r="C26" s="26"/>
      <c r="D26" s="6" t="s">
        <v>9</v>
      </c>
      <c r="E26" s="6"/>
      <c r="F26" s="6">
        <v>10</v>
      </c>
      <c r="G26" s="6"/>
      <c r="H26" s="26"/>
      <c r="I26" s="6"/>
      <c r="J26" s="24"/>
      <c r="K26" s="9"/>
      <c r="L26" s="31"/>
    </row>
    <row r="27" spans="1:12" ht="39.950000000000003" customHeight="1" x14ac:dyDescent="0.2">
      <c r="A27" s="28"/>
      <c r="B27" s="26"/>
      <c r="C27" s="26"/>
      <c r="D27" s="6" t="s">
        <v>10</v>
      </c>
      <c r="E27" s="6"/>
      <c r="F27" s="6">
        <v>8</v>
      </c>
      <c r="G27" s="6"/>
      <c r="H27" s="26"/>
      <c r="I27" s="6"/>
      <c r="J27" s="24"/>
      <c r="K27" s="9"/>
      <c r="L27" s="31"/>
    </row>
    <row r="28" spans="1:12" ht="39.950000000000003" customHeight="1" x14ac:dyDescent="0.2">
      <c r="A28" s="28"/>
      <c r="B28" s="26"/>
      <c r="C28" s="26"/>
      <c r="D28" s="6" t="s">
        <v>11</v>
      </c>
      <c r="E28" s="6"/>
      <c r="F28" s="6">
        <v>6</v>
      </c>
      <c r="G28" s="6"/>
      <c r="H28" s="26"/>
      <c r="I28" s="6"/>
      <c r="J28" s="24"/>
      <c r="K28" s="9"/>
      <c r="L28" s="31"/>
    </row>
    <row r="29" spans="1:12" ht="39.950000000000003" customHeight="1" x14ac:dyDescent="0.2">
      <c r="A29" s="28"/>
      <c r="B29" s="26"/>
      <c r="C29" s="26" t="s">
        <v>13</v>
      </c>
      <c r="D29" s="6" t="s">
        <v>12</v>
      </c>
      <c r="E29" s="6"/>
      <c r="F29" s="6">
        <v>10</v>
      </c>
      <c r="G29" s="6"/>
      <c r="H29" s="26"/>
      <c r="I29" s="6"/>
      <c r="J29" s="24"/>
      <c r="K29" s="9"/>
      <c r="L29" s="31"/>
    </row>
    <row r="30" spans="1:12" ht="39.950000000000003" customHeight="1" x14ac:dyDescent="0.2">
      <c r="A30" s="28"/>
      <c r="B30" s="26"/>
      <c r="C30" s="26"/>
      <c r="D30" s="6" t="s">
        <v>9</v>
      </c>
      <c r="E30" s="6"/>
      <c r="F30" s="6">
        <v>8</v>
      </c>
      <c r="G30" s="6"/>
      <c r="H30" s="26"/>
      <c r="I30" s="6"/>
      <c r="J30" s="24"/>
      <c r="K30" s="9"/>
      <c r="L30" s="31"/>
    </row>
    <row r="31" spans="1:12" ht="39.950000000000003" customHeight="1" x14ac:dyDescent="0.2">
      <c r="A31" s="28"/>
      <c r="B31" s="26"/>
      <c r="C31" s="26"/>
      <c r="D31" s="6" t="s">
        <v>10</v>
      </c>
      <c r="E31" s="6"/>
      <c r="F31" s="6">
        <v>6</v>
      </c>
      <c r="G31" s="6"/>
      <c r="H31" s="26"/>
      <c r="I31" s="6"/>
      <c r="J31" s="24"/>
      <c r="K31" s="9"/>
      <c r="L31" s="31"/>
    </row>
    <row r="32" spans="1:12" ht="39.950000000000003" customHeight="1" x14ac:dyDescent="0.2">
      <c r="A32" s="28"/>
      <c r="B32" s="26"/>
      <c r="C32" s="26"/>
      <c r="D32" s="6" t="s">
        <v>11</v>
      </c>
      <c r="E32" s="6"/>
      <c r="F32" s="6">
        <v>4</v>
      </c>
      <c r="G32" s="6"/>
      <c r="H32" s="26"/>
      <c r="I32" s="6"/>
      <c r="J32" s="25"/>
      <c r="K32" s="9"/>
      <c r="L32" s="32"/>
    </row>
    <row r="33" spans="1:12" ht="39.950000000000003" customHeight="1" x14ac:dyDescent="0.2">
      <c r="A33" s="28"/>
      <c r="B33" s="26" t="s">
        <v>101</v>
      </c>
      <c r="C33" s="26"/>
      <c r="D33" s="6" t="s">
        <v>154</v>
      </c>
      <c r="E33" s="6"/>
      <c r="F33" s="6">
        <v>5</v>
      </c>
      <c r="G33" s="6" t="s">
        <v>18</v>
      </c>
      <c r="H33" s="26" t="s">
        <v>185</v>
      </c>
      <c r="I33" s="6"/>
      <c r="J33" s="23">
        <f>IF(SUM(I33:I35)&lt;5,SUM(I33:I35),5)</f>
        <v>0</v>
      </c>
      <c r="K33" s="9"/>
      <c r="L33" s="30" t="s">
        <v>173</v>
      </c>
    </row>
    <row r="34" spans="1:12" ht="39.950000000000003" customHeight="1" x14ac:dyDescent="0.2">
      <c r="A34" s="28"/>
      <c r="B34" s="26"/>
      <c r="C34" s="26"/>
      <c r="D34" s="6" t="s">
        <v>19</v>
      </c>
      <c r="E34" s="6"/>
      <c r="F34" s="6">
        <v>2</v>
      </c>
      <c r="G34" s="6" t="s">
        <v>20</v>
      </c>
      <c r="H34" s="26"/>
      <c r="I34" s="6"/>
      <c r="J34" s="24"/>
      <c r="K34" s="9"/>
      <c r="L34" s="31"/>
    </row>
    <row r="35" spans="1:12" ht="39.950000000000003" customHeight="1" x14ac:dyDescent="0.2">
      <c r="A35" s="28"/>
      <c r="B35" s="26"/>
      <c r="C35" s="26"/>
      <c r="D35" s="6" t="s">
        <v>21</v>
      </c>
      <c r="E35" s="6"/>
      <c r="F35" s="6">
        <v>1</v>
      </c>
      <c r="G35" s="6" t="s">
        <v>22</v>
      </c>
      <c r="H35" s="26"/>
      <c r="I35" s="6"/>
      <c r="J35" s="25"/>
      <c r="K35" s="9"/>
      <c r="L35" s="32"/>
    </row>
    <row r="36" spans="1:12" ht="39.950000000000003" customHeight="1" x14ac:dyDescent="0.2">
      <c r="A36" s="17" t="s">
        <v>160</v>
      </c>
      <c r="B36" s="18"/>
      <c r="C36" s="18"/>
      <c r="D36" s="18"/>
      <c r="E36" s="18"/>
      <c r="F36" s="18"/>
      <c r="G36" s="18"/>
      <c r="H36" s="18"/>
      <c r="I36" s="18"/>
      <c r="J36" s="19">
        <f>IF(SUM(J15:J35)&lt;20,SUM(J15:J35),20)</f>
        <v>0</v>
      </c>
      <c r="K36" s="20"/>
      <c r="L36" s="21"/>
    </row>
    <row r="37" spans="1:12" ht="39.950000000000003" customHeight="1" x14ac:dyDescent="0.2">
      <c r="A37" s="28" t="s">
        <v>138</v>
      </c>
      <c r="B37" s="26" t="s">
        <v>23</v>
      </c>
      <c r="C37" s="26" t="s">
        <v>24</v>
      </c>
      <c r="D37" s="6" t="s">
        <v>146</v>
      </c>
      <c r="E37" s="26" t="s">
        <v>125</v>
      </c>
      <c r="F37" s="26"/>
      <c r="G37" s="26"/>
      <c r="H37" s="26" t="s">
        <v>26</v>
      </c>
      <c r="I37" s="26"/>
      <c r="J37" s="23"/>
      <c r="K37" s="9"/>
      <c r="L37" s="30" t="s">
        <v>174</v>
      </c>
    </row>
    <row r="38" spans="1:12" ht="39.950000000000003" customHeight="1" x14ac:dyDescent="0.2">
      <c r="A38" s="28"/>
      <c r="B38" s="26"/>
      <c r="C38" s="26"/>
      <c r="D38" s="6" t="s">
        <v>27</v>
      </c>
      <c r="E38" s="26"/>
      <c r="F38" s="26"/>
      <c r="G38" s="26"/>
      <c r="H38" s="26"/>
      <c r="I38" s="26"/>
      <c r="J38" s="25"/>
      <c r="K38" s="9"/>
      <c r="L38" s="31"/>
    </row>
    <row r="39" spans="1:12" ht="39.950000000000003" customHeight="1" x14ac:dyDescent="0.2">
      <c r="A39" s="28"/>
      <c r="B39" s="26"/>
      <c r="C39" s="26"/>
      <c r="D39" s="6" t="s">
        <v>25</v>
      </c>
      <c r="E39" s="26" t="s">
        <v>28</v>
      </c>
      <c r="F39" s="26">
        <v>40</v>
      </c>
      <c r="G39" s="6" t="s">
        <v>29</v>
      </c>
      <c r="H39" s="26" t="s">
        <v>126</v>
      </c>
      <c r="I39" s="6"/>
      <c r="J39" s="27">
        <f>IF(I39+I40&lt;40,I39+I40,40)</f>
        <v>0</v>
      </c>
      <c r="K39" s="9"/>
      <c r="L39" s="31"/>
    </row>
    <row r="40" spans="1:12" ht="39.950000000000003" customHeight="1" x14ac:dyDescent="0.2">
      <c r="A40" s="28"/>
      <c r="B40" s="26"/>
      <c r="C40" s="26"/>
      <c r="D40" s="6" t="s">
        <v>27</v>
      </c>
      <c r="E40" s="26"/>
      <c r="F40" s="26"/>
      <c r="G40" s="6" t="s">
        <v>30</v>
      </c>
      <c r="H40" s="26"/>
      <c r="I40" s="6"/>
      <c r="J40" s="27"/>
      <c r="K40" s="9"/>
      <c r="L40" s="31"/>
    </row>
    <row r="41" spans="1:12" ht="39.950000000000003" customHeight="1" x14ac:dyDescent="0.2">
      <c r="A41" s="28"/>
      <c r="B41" s="26"/>
      <c r="C41" s="26" t="s">
        <v>147</v>
      </c>
      <c r="D41" s="6" t="s">
        <v>25</v>
      </c>
      <c r="E41" s="26" t="s">
        <v>125</v>
      </c>
      <c r="F41" s="6"/>
      <c r="G41" s="6"/>
      <c r="H41" s="6" t="s">
        <v>26</v>
      </c>
      <c r="I41" s="6"/>
      <c r="J41" s="8"/>
      <c r="K41" s="9"/>
      <c r="L41" s="31"/>
    </row>
    <row r="42" spans="1:12" ht="39.950000000000003" customHeight="1" x14ac:dyDescent="0.2">
      <c r="A42" s="28"/>
      <c r="B42" s="26"/>
      <c r="C42" s="26"/>
      <c r="D42" s="6" t="s">
        <v>27</v>
      </c>
      <c r="E42" s="26"/>
      <c r="F42" s="26">
        <v>60</v>
      </c>
      <c r="G42" s="6" t="s">
        <v>30</v>
      </c>
      <c r="H42" s="26" t="s">
        <v>126</v>
      </c>
      <c r="I42" s="6"/>
      <c r="J42" s="27">
        <f>IF(I42+I43&lt;60,I42+I43,60)</f>
        <v>0</v>
      </c>
      <c r="K42" s="9"/>
      <c r="L42" s="31"/>
    </row>
    <row r="43" spans="1:12" ht="39.950000000000003" customHeight="1" x14ac:dyDescent="0.2">
      <c r="A43" s="28"/>
      <c r="B43" s="26"/>
      <c r="C43" s="26"/>
      <c r="D43" s="6" t="s">
        <v>31</v>
      </c>
      <c r="E43" s="26"/>
      <c r="F43" s="26"/>
      <c r="G43" s="6" t="s">
        <v>32</v>
      </c>
      <c r="H43" s="26"/>
      <c r="I43" s="6"/>
      <c r="J43" s="27"/>
      <c r="K43" s="9"/>
      <c r="L43" s="31"/>
    </row>
    <row r="44" spans="1:12" ht="39.950000000000003" customHeight="1" x14ac:dyDescent="0.2">
      <c r="A44" s="28"/>
      <c r="B44" s="26"/>
      <c r="C44" s="26"/>
      <c r="D44" s="6" t="s">
        <v>25</v>
      </c>
      <c r="E44" s="26" t="s">
        <v>28</v>
      </c>
      <c r="F44" s="26">
        <v>30</v>
      </c>
      <c r="G44" s="6" t="s">
        <v>33</v>
      </c>
      <c r="H44" s="26"/>
      <c r="I44" s="6"/>
      <c r="J44" s="27">
        <f>IF(I44+I45+I46&lt;30,I44+I45+I46,30)</f>
        <v>0</v>
      </c>
      <c r="K44" s="9"/>
      <c r="L44" s="31"/>
    </row>
    <row r="45" spans="1:12" ht="39.950000000000003" customHeight="1" x14ac:dyDescent="0.2">
      <c r="A45" s="28"/>
      <c r="B45" s="26"/>
      <c r="C45" s="26"/>
      <c r="D45" s="6" t="s">
        <v>27</v>
      </c>
      <c r="E45" s="26"/>
      <c r="F45" s="26"/>
      <c r="G45" s="6" t="s">
        <v>34</v>
      </c>
      <c r="H45" s="26"/>
      <c r="I45" s="6"/>
      <c r="J45" s="27"/>
      <c r="K45" s="9"/>
      <c r="L45" s="31"/>
    </row>
    <row r="46" spans="1:12" ht="39.950000000000003" customHeight="1" x14ac:dyDescent="0.2">
      <c r="A46" s="28"/>
      <c r="B46" s="26"/>
      <c r="C46" s="26"/>
      <c r="D46" s="6" t="s">
        <v>31</v>
      </c>
      <c r="E46" s="26"/>
      <c r="F46" s="26"/>
      <c r="G46" s="6" t="s">
        <v>35</v>
      </c>
      <c r="H46" s="26"/>
      <c r="I46" s="6"/>
      <c r="J46" s="27"/>
      <c r="K46" s="9"/>
      <c r="L46" s="31"/>
    </row>
    <row r="47" spans="1:12" ht="39.950000000000003" customHeight="1" x14ac:dyDescent="0.2">
      <c r="A47" s="28"/>
      <c r="B47" s="26"/>
      <c r="C47" s="26" t="s">
        <v>148</v>
      </c>
      <c r="D47" s="6" t="s">
        <v>25</v>
      </c>
      <c r="E47" s="26" t="s">
        <v>125</v>
      </c>
      <c r="F47" s="26">
        <v>50</v>
      </c>
      <c r="G47" s="6" t="s">
        <v>34</v>
      </c>
      <c r="H47" s="26" t="s">
        <v>126</v>
      </c>
      <c r="I47" s="6"/>
      <c r="J47" s="27">
        <f>IF(I47+I48+I49&lt;50,I47+I48+I49,50)</f>
        <v>0</v>
      </c>
      <c r="K47" s="9"/>
      <c r="L47" s="31"/>
    </row>
    <row r="48" spans="1:12" ht="39.950000000000003" customHeight="1" x14ac:dyDescent="0.2">
      <c r="A48" s="28"/>
      <c r="B48" s="26"/>
      <c r="C48" s="26"/>
      <c r="D48" s="6" t="s">
        <v>27</v>
      </c>
      <c r="E48" s="26"/>
      <c r="F48" s="26"/>
      <c r="G48" s="6" t="s">
        <v>35</v>
      </c>
      <c r="H48" s="26"/>
      <c r="I48" s="6"/>
      <c r="J48" s="27"/>
      <c r="K48" s="9"/>
      <c r="L48" s="31"/>
    </row>
    <row r="49" spans="1:12" ht="39.950000000000003" customHeight="1" x14ac:dyDescent="0.2">
      <c r="A49" s="28"/>
      <c r="B49" s="26"/>
      <c r="C49" s="26"/>
      <c r="D49" s="6" t="s">
        <v>31</v>
      </c>
      <c r="E49" s="26"/>
      <c r="F49" s="26"/>
      <c r="G49" s="6" t="s">
        <v>36</v>
      </c>
      <c r="H49" s="26"/>
      <c r="I49" s="6"/>
      <c r="J49" s="27"/>
      <c r="K49" s="9"/>
      <c r="L49" s="31"/>
    </row>
    <row r="50" spans="1:12" ht="39.950000000000003" customHeight="1" x14ac:dyDescent="0.2">
      <c r="A50" s="28"/>
      <c r="B50" s="26"/>
      <c r="C50" s="26"/>
      <c r="D50" s="6" t="s">
        <v>25</v>
      </c>
      <c r="E50" s="26" t="s">
        <v>28</v>
      </c>
      <c r="F50" s="26">
        <v>20</v>
      </c>
      <c r="G50" s="6" t="s">
        <v>36</v>
      </c>
      <c r="H50" s="26"/>
      <c r="I50" s="6"/>
      <c r="J50" s="27">
        <f>IF(I50+I51+I52&lt;20,I50+I51+I52,20)</f>
        <v>0</v>
      </c>
      <c r="K50" s="9"/>
      <c r="L50" s="31"/>
    </row>
    <row r="51" spans="1:12" ht="39.950000000000003" customHeight="1" x14ac:dyDescent="0.2">
      <c r="A51" s="28"/>
      <c r="B51" s="26"/>
      <c r="C51" s="26"/>
      <c r="D51" s="6" t="s">
        <v>27</v>
      </c>
      <c r="E51" s="26"/>
      <c r="F51" s="26"/>
      <c r="G51" s="6" t="s">
        <v>37</v>
      </c>
      <c r="H51" s="26"/>
      <c r="I51" s="6"/>
      <c r="J51" s="27"/>
      <c r="K51" s="9"/>
      <c r="L51" s="31"/>
    </row>
    <row r="52" spans="1:12" ht="39.950000000000003" customHeight="1" x14ac:dyDescent="0.2">
      <c r="A52" s="28"/>
      <c r="B52" s="26"/>
      <c r="C52" s="26"/>
      <c r="D52" s="6" t="s">
        <v>31</v>
      </c>
      <c r="E52" s="26"/>
      <c r="F52" s="26"/>
      <c r="G52" s="6" t="s">
        <v>38</v>
      </c>
      <c r="H52" s="26"/>
      <c r="I52" s="6"/>
      <c r="J52" s="27"/>
      <c r="K52" s="9"/>
      <c r="L52" s="31"/>
    </row>
    <row r="53" spans="1:12" ht="39.950000000000003" customHeight="1" x14ac:dyDescent="0.2">
      <c r="A53" s="28"/>
      <c r="B53" s="26"/>
      <c r="C53" s="26" t="s">
        <v>39</v>
      </c>
      <c r="D53" s="6" t="s">
        <v>40</v>
      </c>
      <c r="E53" s="26" t="s">
        <v>127</v>
      </c>
      <c r="F53" s="26">
        <v>50</v>
      </c>
      <c r="G53" s="6" t="s">
        <v>41</v>
      </c>
      <c r="H53" s="26" t="s">
        <v>149</v>
      </c>
      <c r="I53" s="6"/>
      <c r="J53" s="27">
        <f>IF(I53+I54+I55&lt;50,I53+I54+I55,50)</f>
        <v>0</v>
      </c>
      <c r="K53" s="9"/>
      <c r="L53" s="31"/>
    </row>
    <row r="54" spans="1:12" ht="39.950000000000003" customHeight="1" x14ac:dyDescent="0.2">
      <c r="A54" s="28"/>
      <c r="B54" s="26"/>
      <c r="C54" s="26"/>
      <c r="D54" s="6" t="s">
        <v>42</v>
      </c>
      <c r="E54" s="26"/>
      <c r="F54" s="26"/>
      <c r="G54" s="6" t="s">
        <v>38</v>
      </c>
      <c r="H54" s="26"/>
      <c r="I54" s="6"/>
      <c r="J54" s="27"/>
      <c r="K54" s="9"/>
      <c r="L54" s="31"/>
    </row>
    <row r="55" spans="1:12" ht="39.950000000000003" customHeight="1" x14ac:dyDescent="0.2">
      <c r="A55" s="28"/>
      <c r="B55" s="26"/>
      <c r="C55" s="26"/>
      <c r="D55" s="6" t="s">
        <v>43</v>
      </c>
      <c r="E55" s="26"/>
      <c r="F55" s="26"/>
      <c r="G55" s="6" t="s">
        <v>20</v>
      </c>
      <c r="H55" s="26"/>
      <c r="I55" s="6"/>
      <c r="J55" s="27"/>
      <c r="K55" s="9"/>
      <c r="L55" s="32"/>
    </row>
    <row r="56" spans="1:12" ht="39.950000000000003" customHeight="1" x14ac:dyDescent="0.2">
      <c r="A56" s="28"/>
      <c r="B56" s="26" t="s">
        <v>96</v>
      </c>
      <c r="C56" s="26" t="s">
        <v>44</v>
      </c>
      <c r="D56" s="26" t="s">
        <v>45</v>
      </c>
      <c r="E56" s="6" t="s">
        <v>46</v>
      </c>
      <c r="F56" s="26">
        <v>60</v>
      </c>
      <c r="G56" s="6" t="s">
        <v>35</v>
      </c>
      <c r="H56" s="26" t="s">
        <v>128</v>
      </c>
      <c r="I56" s="6"/>
      <c r="J56" s="27">
        <f>IF(I56+I57&lt;60,I56+I57,60)</f>
        <v>0</v>
      </c>
      <c r="K56" s="9"/>
      <c r="L56" s="30" t="s">
        <v>175</v>
      </c>
    </row>
    <row r="57" spans="1:12" ht="39.950000000000003" customHeight="1" x14ac:dyDescent="0.2">
      <c r="A57" s="28"/>
      <c r="B57" s="26"/>
      <c r="C57" s="26"/>
      <c r="D57" s="26"/>
      <c r="E57" s="6" t="s">
        <v>47</v>
      </c>
      <c r="F57" s="26"/>
      <c r="G57" s="6" t="s">
        <v>41</v>
      </c>
      <c r="H57" s="26"/>
      <c r="I57" s="6"/>
      <c r="J57" s="27"/>
      <c r="K57" s="9"/>
      <c r="L57" s="31"/>
    </row>
    <row r="58" spans="1:12" ht="39.950000000000003" customHeight="1" x14ac:dyDescent="0.2">
      <c r="A58" s="28"/>
      <c r="B58" s="26"/>
      <c r="C58" s="26"/>
      <c r="D58" s="26" t="s">
        <v>48</v>
      </c>
      <c r="E58" s="6" t="s">
        <v>46</v>
      </c>
      <c r="F58" s="26">
        <v>20</v>
      </c>
      <c r="G58" s="6" t="s">
        <v>20</v>
      </c>
      <c r="H58" s="26"/>
      <c r="I58" s="6"/>
      <c r="J58" s="27">
        <f>IF(I58+I59&lt;20,I58+I59,20)</f>
        <v>0</v>
      </c>
      <c r="K58" s="9"/>
      <c r="L58" s="31"/>
    </row>
    <row r="59" spans="1:12" ht="39.950000000000003" customHeight="1" x14ac:dyDescent="0.2">
      <c r="A59" s="28"/>
      <c r="B59" s="26"/>
      <c r="C59" s="26"/>
      <c r="D59" s="26"/>
      <c r="E59" s="6" t="s">
        <v>47</v>
      </c>
      <c r="F59" s="26"/>
      <c r="G59" s="6" t="s">
        <v>22</v>
      </c>
      <c r="H59" s="26"/>
      <c r="I59" s="6"/>
      <c r="J59" s="27"/>
      <c r="K59" s="9"/>
      <c r="L59" s="32"/>
    </row>
    <row r="60" spans="1:12" ht="39.950000000000003" customHeight="1" x14ac:dyDescent="0.2">
      <c r="A60" s="28"/>
      <c r="B60" s="26"/>
      <c r="C60" s="26" t="s">
        <v>49</v>
      </c>
      <c r="D60" s="6" t="s">
        <v>15</v>
      </c>
      <c r="E60" s="26" t="s">
        <v>50</v>
      </c>
      <c r="F60" s="6"/>
      <c r="G60" s="6"/>
      <c r="H60" s="6" t="s">
        <v>26</v>
      </c>
      <c r="I60" s="6"/>
      <c r="J60" s="8"/>
      <c r="K60" s="9"/>
      <c r="L60" s="30" t="s">
        <v>176</v>
      </c>
    </row>
    <row r="61" spans="1:12" ht="39.950000000000003" customHeight="1" x14ac:dyDescent="0.2">
      <c r="A61" s="28"/>
      <c r="B61" s="26"/>
      <c r="C61" s="26"/>
      <c r="D61" s="6" t="s">
        <v>51</v>
      </c>
      <c r="E61" s="26"/>
      <c r="F61" s="26">
        <v>60</v>
      </c>
      <c r="G61" s="6" t="s">
        <v>34</v>
      </c>
      <c r="H61" s="26" t="s">
        <v>150</v>
      </c>
      <c r="I61" s="6"/>
      <c r="J61" s="27">
        <f>IF(I61+I62&lt;60,I61+I62,60)</f>
        <v>0</v>
      </c>
      <c r="K61" s="9"/>
      <c r="L61" s="31"/>
    </row>
    <row r="62" spans="1:12" ht="39.950000000000003" customHeight="1" x14ac:dyDescent="0.2">
      <c r="A62" s="28"/>
      <c r="B62" s="26"/>
      <c r="C62" s="26"/>
      <c r="D62" s="6" t="s">
        <v>52</v>
      </c>
      <c r="E62" s="26"/>
      <c r="F62" s="26"/>
      <c r="G62" s="6" t="s">
        <v>41</v>
      </c>
      <c r="H62" s="26"/>
      <c r="I62" s="6"/>
      <c r="J62" s="27"/>
      <c r="K62" s="9"/>
      <c r="L62" s="31"/>
    </row>
    <row r="63" spans="1:12" ht="39.950000000000003" customHeight="1" x14ac:dyDescent="0.2">
      <c r="A63" s="28"/>
      <c r="B63" s="26"/>
      <c r="C63" s="26"/>
      <c r="D63" s="6" t="s">
        <v>53</v>
      </c>
      <c r="E63" s="26"/>
      <c r="F63" s="26">
        <v>30</v>
      </c>
      <c r="G63" s="6" t="s">
        <v>38</v>
      </c>
      <c r="H63" s="26"/>
      <c r="I63" s="6"/>
      <c r="J63" s="27">
        <f>IF(I63+I64+I65+I66+I67&lt;30,I63+I64+I65+I66+I67,30)</f>
        <v>0</v>
      </c>
      <c r="K63" s="9"/>
      <c r="L63" s="31"/>
    </row>
    <row r="64" spans="1:12" ht="39.950000000000003" customHeight="1" x14ac:dyDescent="0.2">
      <c r="A64" s="28"/>
      <c r="B64" s="26"/>
      <c r="C64" s="26"/>
      <c r="D64" s="6" t="s">
        <v>15</v>
      </c>
      <c r="E64" s="26" t="s">
        <v>54</v>
      </c>
      <c r="F64" s="26"/>
      <c r="G64" s="6" t="s">
        <v>32</v>
      </c>
      <c r="H64" s="26"/>
      <c r="I64" s="6"/>
      <c r="J64" s="27"/>
      <c r="K64" s="9"/>
      <c r="L64" s="31"/>
    </row>
    <row r="65" spans="1:12" ht="39.950000000000003" customHeight="1" x14ac:dyDescent="0.2">
      <c r="A65" s="28"/>
      <c r="B65" s="26"/>
      <c r="C65" s="26"/>
      <c r="D65" s="6" t="s">
        <v>51</v>
      </c>
      <c r="E65" s="26"/>
      <c r="F65" s="26"/>
      <c r="G65" s="6" t="s">
        <v>55</v>
      </c>
      <c r="H65" s="26"/>
      <c r="I65" s="6"/>
      <c r="J65" s="27"/>
      <c r="K65" s="9"/>
      <c r="L65" s="31"/>
    </row>
    <row r="66" spans="1:12" ht="39.950000000000003" customHeight="1" x14ac:dyDescent="0.2">
      <c r="A66" s="28"/>
      <c r="B66" s="26"/>
      <c r="C66" s="26"/>
      <c r="D66" s="6" t="s">
        <v>52</v>
      </c>
      <c r="E66" s="26"/>
      <c r="F66" s="26"/>
      <c r="G66" s="6" t="s">
        <v>38</v>
      </c>
      <c r="H66" s="26"/>
      <c r="I66" s="6"/>
      <c r="J66" s="27"/>
      <c r="K66" s="9"/>
      <c r="L66" s="31"/>
    </row>
    <row r="67" spans="1:12" ht="39.950000000000003" customHeight="1" x14ac:dyDescent="0.2">
      <c r="A67" s="28"/>
      <c r="B67" s="26"/>
      <c r="C67" s="26"/>
      <c r="D67" s="6" t="s">
        <v>53</v>
      </c>
      <c r="E67" s="26"/>
      <c r="F67" s="26"/>
      <c r="G67" s="6" t="s">
        <v>20</v>
      </c>
      <c r="H67" s="6" t="s">
        <v>129</v>
      </c>
      <c r="I67" s="6"/>
      <c r="J67" s="27"/>
      <c r="K67" s="9"/>
      <c r="L67" s="32"/>
    </row>
    <row r="68" spans="1:12" ht="39.950000000000003" customHeight="1" x14ac:dyDescent="0.2">
      <c r="A68" s="28"/>
      <c r="B68" s="26"/>
      <c r="C68" s="26" t="s">
        <v>56</v>
      </c>
      <c r="D68" s="26" t="s">
        <v>53</v>
      </c>
      <c r="E68" s="6" t="s">
        <v>57</v>
      </c>
      <c r="F68" s="6">
        <v>15</v>
      </c>
      <c r="G68" s="6" t="s">
        <v>20</v>
      </c>
      <c r="H68" s="26" t="s">
        <v>130</v>
      </c>
      <c r="I68" s="6"/>
      <c r="J68" s="8">
        <f>IF(I68&lt;15,I68,15)</f>
        <v>0</v>
      </c>
      <c r="K68" s="9"/>
      <c r="L68" s="30" t="s">
        <v>175</v>
      </c>
    </row>
    <row r="69" spans="1:12" ht="39.950000000000003" customHeight="1" x14ac:dyDescent="0.2">
      <c r="A69" s="28"/>
      <c r="B69" s="26"/>
      <c r="C69" s="26"/>
      <c r="D69" s="26"/>
      <c r="E69" s="6" t="s">
        <v>54</v>
      </c>
      <c r="F69" s="6">
        <v>5</v>
      </c>
      <c r="G69" s="6" t="s">
        <v>58</v>
      </c>
      <c r="H69" s="26"/>
      <c r="I69" s="6"/>
      <c r="J69" s="8">
        <f>IF(I69&lt;5,I69,5)</f>
        <v>0</v>
      </c>
      <c r="K69" s="9"/>
      <c r="L69" s="32"/>
    </row>
    <row r="70" spans="1:12" ht="39.950000000000003" customHeight="1" x14ac:dyDescent="0.2">
      <c r="A70" s="28"/>
      <c r="B70" s="26" t="s">
        <v>97</v>
      </c>
      <c r="C70" s="6" t="s">
        <v>59</v>
      </c>
      <c r="D70" s="6" t="s">
        <v>60</v>
      </c>
      <c r="E70" s="6" t="s">
        <v>61</v>
      </c>
      <c r="F70" s="6">
        <v>30</v>
      </c>
      <c r="G70" s="6" t="s">
        <v>16</v>
      </c>
      <c r="H70" s="26" t="s">
        <v>151</v>
      </c>
      <c r="I70" s="6"/>
      <c r="J70" s="8">
        <f>IF(I70&lt;30,I70,30)</f>
        <v>0</v>
      </c>
      <c r="K70" s="9"/>
      <c r="L70" s="30" t="s">
        <v>177</v>
      </c>
    </row>
    <row r="71" spans="1:12" ht="39.950000000000003" customHeight="1" x14ac:dyDescent="0.2">
      <c r="A71" s="28"/>
      <c r="B71" s="26"/>
      <c r="C71" s="6" t="s">
        <v>62</v>
      </c>
      <c r="D71" s="6" t="s">
        <v>131</v>
      </c>
      <c r="E71" s="6" t="s">
        <v>61</v>
      </c>
      <c r="F71" s="6">
        <v>15</v>
      </c>
      <c r="G71" s="6" t="s">
        <v>22</v>
      </c>
      <c r="H71" s="26"/>
      <c r="I71" s="6"/>
      <c r="J71" s="8">
        <f>IF(I71&lt;15,I71,15)</f>
        <v>0</v>
      </c>
      <c r="K71" s="9"/>
      <c r="L71" s="32"/>
    </row>
    <row r="72" spans="1:12" ht="39.950000000000003" customHeight="1" x14ac:dyDescent="0.2">
      <c r="A72" s="28"/>
      <c r="B72" s="26" t="s">
        <v>63</v>
      </c>
      <c r="C72" s="26" t="s">
        <v>64</v>
      </c>
      <c r="D72" s="6"/>
      <c r="E72" s="6" t="s">
        <v>65</v>
      </c>
      <c r="F72" s="26">
        <v>50</v>
      </c>
      <c r="G72" s="6" t="s">
        <v>30</v>
      </c>
      <c r="H72" s="26" t="s">
        <v>152</v>
      </c>
      <c r="I72" s="6"/>
      <c r="J72" s="27">
        <f>IF(I72+I73+I74+I75+I76+I77&lt;50,I72+I73+I74+I75+I76+I77,50)</f>
        <v>0</v>
      </c>
      <c r="K72" s="9"/>
      <c r="L72" s="30" t="s">
        <v>178</v>
      </c>
    </row>
    <row r="73" spans="1:12" ht="39.950000000000003" customHeight="1" x14ac:dyDescent="0.2">
      <c r="A73" s="28"/>
      <c r="B73" s="26"/>
      <c r="C73" s="26"/>
      <c r="D73" s="6"/>
      <c r="E73" s="6" t="s">
        <v>66</v>
      </c>
      <c r="F73" s="26"/>
      <c r="G73" s="6" t="s">
        <v>34</v>
      </c>
      <c r="H73" s="26"/>
      <c r="I73" s="6"/>
      <c r="J73" s="27"/>
      <c r="K73" s="9"/>
      <c r="L73" s="31"/>
    </row>
    <row r="74" spans="1:12" ht="39.950000000000003" customHeight="1" x14ac:dyDescent="0.2">
      <c r="A74" s="28"/>
      <c r="B74" s="26"/>
      <c r="C74" s="26" t="s">
        <v>67</v>
      </c>
      <c r="D74" s="6"/>
      <c r="E74" s="6" t="s">
        <v>65</v>
      </c>
      <c r="F74" s="26"/>
      <c r="G74" s="6" t="s">
        <v>32</v>
      </c>
      <c r="H74" s="26"/>
      <c r="I74" s="6"/>
      <c r="J74" s="27"/>
      <c r="K74" s="9"/>
      <c r="L74" s="31"/>
    </row>
    <row r="75" spans="1:12" ht="39.950000000000003" customHeight="1" x14ac:dyDescent="0.2">
      <c r="A75" s="28"/>
      <c r="B75" s="26"/>
      <c r="C75" s="26"/>
      <c r="D75" s="6"/>
      <c r="E75" s="6" t="s">
        <v>66</v>
      </c>
      <c r="F75" s="26"/>
      <c r="G75" s="6" t="s">
        <v>55</v>
      </c>
      <c r="H75" s="26"/>
      <c r="I75" s="6"/>
      <c r="J75" s="27"/>
      <c r="K75" s="9"/>
      <c r="L75" s="31"/>
    </row>
    <row r="76" spans="1:12" ht="39.950000000000003" customHeight="1" x14ac:dyDescent="0.2">
      <c r="A76" s="28"/>
      <c r="B76" s="26"/>
      <c r="C76" s="26" t="s">
        <v>153</v>
      </c>
      <c r="D76" s="6"/>
      <c r="E76" s="6" t="s">
        <v>65</v>
      </c>
      <c r="F76" s="26"/>
      <c r="G76" s="6" t="s">
        <v>68</v>
      </c>
      <c r="H76" s="26"/>
      <c r="I76" s="6"/>
      <c r="J76" s="27"/>
      <c r="K76" s="9"/>
      <c r="L76" s="31"/>
    </row>
    <row r="77" spans="1:12" ht="39.950000000000003" customHeight="1" x14ac:dyDescent="0.2">
      <c r="A77" s="28"/>
      <c r="B77" s="26"/>
      <c r="C77" s="26"/>
      <c r="D77" s="6"/>
      <c r="E77" s="6" t="s">
        <v>66</v>
      </c>
      <c r="F77" s="26"/>
      <c r="G77" s="6" t="s">
        <v>37</v>
      </c>
      <c r="H77" s="26"/>
      <c r="I77" s="6"/>
      <c r="J77" s="27"/>
      <c r="K77" s="9"/>
      <c r="L77" s="32"/>
    </row>
    <row r="78" spans="1:12" ht="39.950000000000003" customHeight="1" x14ac:dyDescent="0.2">
      <c r="A78" s="28"/>
      <c r="B78" s="26" t="s">
        <v>69</v>
      </c>
      <c r="C78" s="26"/>
      <c r="D78" s="6" t="s">
        <v>70</v>
      </c>
      <c r="E78" s="26" t="s">
        <v>57</v>
      </c>
      <c r="F78" s="26">
        <v>60</v>
      </c>
      <c r="G78" s="6" t="s">
        <v>29</v>
      </c>
      <c r="H78" s="26" t="s">
        <v>186</v>
      </c>
      <c r="I78" s="6"/>
      <c r="J78" s="27">
        <f>IF(I78+I79+I80+I81+I82&lt;60,I78+I79+I80+I81+I82,60)</f>
        <v>0</v>
      </c>
      <c r="K78" s="9"/>
      <c r="L78" s="30" t="s">
        <v>179</v>
      </c>
    </row>
    <row r="79" spans="1:12" ht="39.950000000000003" customHeight="1" x14ac:dyDescent="0.2">
      <c r="A79" s="28"/>
      <c r="B79" s="26"/>
      <c r="C79" s="26"/>
      <c r="D79" s="6" t="s">
        <v>71</v>
      </c>
      <c r="E79" s="26"/>
      <c r="F79" s="26"/>
      <c r="G79" s="6" t="s">
        <v>30</v>
      </c>
      <c r="H79" s="26"/>
      <c r="I79" s="6"/>
      <c r="J79" s="27"/>
      <c r="K79" s="9"/>
      <c r="L79" s="31"/>
    </row>
    <row r="80" spans="1:12" ht="39.950000000000003" customHeight="1" x14ac:dyDescent="0.2">
      <c r="A80" s="28"/>
      <c r="B80" s="26"/>
      <c r="C80" s="26"/>
      <c r="D80" s="6" t="s">
        <v>72</v>
      </c>
      <c r="E80" s="26"/>
      <c r="F80" s="26"/>
      <c r="G80" s="6" t="s">
        <v>32</v>
      </c>
      <c r="H80" s="26"/>
      <c r="I80" s="6"/>
      <c r="J80" s="27"/>
      <c r="K80" s="9"/>
      <c r="L80" s="31"/>
    </row>
    <row r="81" spans="1:12" ht="39.950000000000003" customHeight="1" x14ac:dyDescent="0.2">
      <c r="A81" s="28"/>
      <c r="B81" s="26"/>
      <c r="C81" s="26"/>
      <c r="D81" s="6" t="s">
        <v>73</v>
      </c>
      <c r="E81" s="26"/>
      <c r="F81" s="26"/>
      <c r="G81" s="6" t="s">
        <v>34</v>
      </c>
      <c r="H81" s="26"/>
      <c r="I81" s="6"/>
      <c r="J81" s="27"/>
      <c r="K81" s="9"/>
      <c r="L81" s="31"/>
    </row>
    <row r="82" spans="1:12" ht="39.950000000000003" customHeight="1" x14ac:dyDescent="0.2">
      <c r="A82" s="28"/>
      <c r="B82" s="26"/>
      <c r="C82" s="26"/>
      <c r="D82" s="6" t="s">
        <v>116</v>
      </c>
      <c r="E82" s="26"/>
      <c r="F82" s="26"/>
      <c r="G82" s="6" t="s">
        <v>55</v>
      </c>
      <c r="H82" s="26"/>
      <c r="I82" s="6"/>
      <c r="J82" s="27"/>
      <c r="K82" s="9"/>
      <c r="L82" s="31"/>
    </row>
    <row r="83" spans="1:12" ht="39.950000000000003" customHeight="1" x14ac:dyDescent="0.2">
      <c r="A83" s="28"/>
      <c r="B83" s="26"/>
      <c r="C83" s="26"/>
      <c r="D83" s="6" t="s">
        <v>70</v>
      </c>
      <c r="E83" s="26" t="s">
        <v>74</v>
      </c>
      <c r="F83" s="26">
        <v>40</v>
      </c>
      <c r="G83" s="6" t="s">
        <v>30</v>
      </c>
      <c r="H83" s="26"/>
      <c r="I83" s="6"/>
      <c r="J83" s="27">
        <f>IF(I83+I84+I85+I86+I87&lt;40,I83+I84+I85+I86+I87,40)</f>
        <v>0</v>
      </c>
      <c r="K83" s="9"/>
      <c r="L83" s="31"/>
    </row>
    <row r="84" spans="1:12" ht="39.950000000000003" customHeight="1" x14ac:dyDescent="0.2">
      <c r="A84" s="28"/>
      <c r="B84" s="26"/>
      <c r="C84" s="26"/>
      <c r="D84" s="6" t="s">
        <v>71</v>
      </c>
      <c r="E84" s="26"/>
      <c r="F84" s="26"/>
      <c r="G84" s="6" t="s">
        <v>32</v>
      </c>
      <c r="H84" s="26"/>
      <c r="I84" s="6"/>
      <c r="J84" s="27"/>
      <c r="K84" s="9"/>
      <c r="L84" s="31"/>
    </row>
    <row r="85" spans="1:12" ht="39.950000000000003" customHeight="1" x14ac:dyDescent="0.2">
      <c r="A85" s="28"/>
      <c r="B85" s="26"/>
      <c r="C85" s="26"/>
      <c r="D85" s="6" t="s">
        <v>72</v>
      </c>
      <c r="E85" s="26"/>
      <c r="F85" s="26"/>
      <c r="G85" s="6" t="s">
        <v>34</v>
      </c>
      <c r="H85" s="26"/>
      <c r="I85" s="6"/>
      <c r="J85" s="27"/>
      <c r="K85" s="9"/>
      <c r="L85" s="31"/>
    </row>
    <row r="86" spans="1:12" ht="39.950000000000003" customHeight="1" x14ac:dyDescent="0.2">
      <c r="A86" s="28"/>
      <c r="B86" s="26"/>
      <c r="C86" s="26"/>
      <c r="D86" s="6" t="s">
        <v>73</v>
      </c>
      <c r="E86" s="26"/>
      <c r="F86" s="26"/>
      <c r="G86" s="6" t="s">
        <v>55</v>
      </c>
      <c r="H86" s="26"/>
      <c r="I86" s="6"/>
      <c r="J86" s="27"/>
      <c r="K86" s="9"/>
      <c r="L86" s="31"/>
    </row>
    <row r="87" spans="1:12" ht="39.950000000000003" customHeight="1" x14ac:dyDescent="0.2">
      <c r="A87" s="28"/>
      <c r="B87" s="26"/>
      <c r="C87" s="26"/>
      <c r="D87" s="6" t="s">
        <v>116</v>
      </c>
      <c r="E87" s="26"/>
      <c r="F87" s="26"/>
      <c r="G87" s="6" t="s">
        <v>38</v>
      </c>
      <c r="H87" s="26"/>
      <c r="I87" s="6"/>
      <c r="J87" s="27"/>
      <c r="K87" s="9"/>
      <c r="L87" s="32"/>
    </row>
    <row r="88" spans="1:12" ht="39.950000000000003" customHeight="1" x14ac:dyDescent="0.2">
      <c r="A88" s="28"/>
      <c r="B88" s="26" t="s">
        <v>98</v>
      </c>
      <c r="C88" s="26"/>
      <c r="D88" s="6" t="s">
        <v>75</v>
      </c>
      <c r="E88" s="26" t="s">
        <v>57</v>
      </c>
      <c r="F88" s="26">
        <v>60</v>
      </c>
      <c r="G88" s="6" t="s">
        <v>29</v>
      </c>
      <c r="H88" s="26" t="s">
        <v>187</v>
      </c>
      <c r="I88" s="6"/>
      <c r="J88" s="27">
        <f>IF(I88+I89+I90+I91+I92&lt;60,I88+I89+I90+I91+I92,60)</f>
        <v>0</v>
      </c>
      <c r="K88" s="9"/>
      <c r="L88" s="30" t="s">
        <v>180</v>
      </c>
    </row>
    <row r="89" spans="1:12" ht="39.950000000000003" customHeight="1" x14ac:dyDescent="0.2">
      <c r="A89" s="28"/>
      <c r="B89" s="26"/>
      <c r="C89" s="26"/>
      <c r="D89" s="6" t="s">
        <v>76</v>
      </c>
      <c r="E89" s="26"/>
      <c r="F89" s="26"/>
      <c r="G89" s="6" t="s">
        <v>30</v>
      </c>
      <c r="H89" s="26"/>
      <c r="I89" s="6"/>
      <c r="J89" s="27"/>
      <c r="K89" s="9"/>
      <c r="L89" s="31"/>
    </row>
    <row r="90" spans="1:12" ht="39.950000000000003" customHeight="1" x14ac:dyDescent="0.2">
      <c r="A90" s="28"/>
      <c r="B90" s="26"/>
      <c r="C90" s="26"/>
      <c r="D90" s="6" t="s">
        <v>77</v>
      </c>
      <c r="E90" s="26"/>
      <c r="F90" s="26"/>
      <c r="G90" s="6" t="s">
        <v>32</v>
      </c>
      <c r="H90" s="26"/>
      <c r="I90" s="6"/>
      <c r="J90" s="27"/>
      <c r="K90" s="9"/>
      <c r="L90" s="31"/>
    </row>
    <row r="91" spans="1:12" ht="39.950000000000003" customHeight="1" x14ac:dyDescent="0.2">
      <c r="A91" s="28"/>
      <c r="B91" s="26"/>
      <c r="C91" s="26"/>
      <c r="D91" s="6" t="s">
        <v>78</v>
      </c>
      <c r="E91" s="26"/>
      <c r="F91" s="26"/>
      <c r="G91" s="6" t="s">
        <v>34</v>
      </c>
      <c r="H91" s="26"/>
      <c r="I91" s="6"/>
      <c r="J91" s="27"/>
      <c r="K91" s="9"/>
      <c r="L91" s="31"/>
    </row>
    <row r="92" spans="1:12" ht="39.950000000000003" customHeight="1" x14ac:dyDescent="0.2">
      <c r="A92" s="28"/>
      <c r="B92" s="26"/>
      <c r="C92" s="26"/>
      <c r="D92" s="6" t="s">
        <v>117</v>
      </c>
      <c r="E92" s="26"/>
      <c r="F92" s="26"/>
      <c r="G92" s="6" t="s">
        <v>55</v>
      </c>
      <c r="H92" s="26"/>
      <c r="I92" s="6"/>
      <c r="J92" s="27"/>
      <c r="K92" s="9"/>
      <c r="L92" s="31"/>
    </row>
    <row r="93" spans="1:12" ht="39.950000000000003" customHeight="1" x14ac:dyDescent="0.2">
      <c r="A93" s="28"/>
      <c r="B93" s="26"/>
      <c r="C93" s="26"/>
      <c r="D93" s="6" t="s">
        <v>75</v>
      </c>
      <c r="E93" s="26" t="s">
        <v>74</v>
      </c>
      <c r="F93" s="26">
        <v>40</v>
      </c>
      <c r="G93" s="6" t="s">
        <v>30</v>
      </c>
      <c r="H93" s="26"/>
      <c r="I93" s="6"/>
      <c r="J93" s="27">
        <f>IF(I93+I94+I95+I96+I97&lt;40,I93+I94+I95+I96+I97,40)</f>
        <v>0</v>
      </c>
      <c r="K93" s="9"/>
      <c r="L93" s="31"/>
    </row>
    <row r="94" spans="1:12" ht="39.950000000000003" customHeight="1" x14ac:dyDescent="0.2">
      <c r="A94" s="28"/>
      <c r="B94" s="26"/>
      <c r="C94" s="26"/>
      <c r="D94" s="6" t="s">
        <v>76</v>
      </c>
      <c r="E94" s="26"/>
      <c r="F94" s="26"/>
      <c r="G94" s="6" t="s">
        <v>32</v>
      </c>
      <c r="H94" s="26"/>
      <c r="I94" s="6"/>
      <c r="J94" s="27"/>
      <c r="K94" s="9"/>
      <c r="L94" s="31"/>
    </row>
    <row r="95" spans="1:12" ht="39.950000000000003" customHeight="1" x14ac:dyDescent="0.2">
      <c r="A95" s="28"/>
      <c r="B95" s="26"/>
      <c r="C95" s="26"/>
      <c r="D95" s="6" t="s">
        <v>77</v>
      </c>
      <c r="E95" s="26"/>
      <c r="F95" s="26"/>
      <c r="G95" s="6" t="s">
        <v>34</v>
      </c>
      <c r="H95" s="26"/>
      <c r="I95" s="6"/>
      <c r="J95" s="27"/>
      <c r="K95" s="9"/>
      <c r="L95" s="31"/>
    </row>
    <row r="96" spans="1:12" ht="39.950000000000003" customHeight="1" x14ac:dyDescent="0.2">
      <c r="A96" s="28"/>
      <c r="B96" s="26"/>
      <c r="C96" s="26"/>
      <c r="D96" s="6" t="s">
        <v>78</v>
      </c>
      <c r="E96" s="26"/>
      <c r="F96" s="26"/>
      <c r="G96" s="6" t="s">
        <v>55</v>
      </c>
      <c r="H96" s="26"/>
      <c r="I96" s="6"/>
      <c r="J96" s="27"/>
      <c r="K96" s="9"/>
      <c r="L96" s="31"/>
    </row>
    <row r="97" spans="1:12" ht="39.950000000000003" customHeight="1" x14ac:dyDescent="0.2">
      <c r="A97" s="28"/>
      <c r="B97" s="26"/>
      <c r="C97" s="26"/>
      <c r="D97" s="6" t="s">
        <v>117</v>
      </c>
      <c r="E97" s="26"/>
      <c r="F97" s="26"/>
      <c r="G97" s="6" t="s">
        <v>38</v>
      </c>
      <c r="H97" s="26"/>
      <c r="I97" s="6"/>
      <c r="J97" s="27"/>
      <c r="K97" s="9"/>
      <c r="L97" s="32"/>
    </row>
    <row r="98" spans="1:12" ht="39.950000000000003" customHeight="1" x14ac:dyDescent="0.2">
      <c r="A98" s="17" t="s">
        <v>157</v>
      </c>
      <c r="B98" s="18"/>
      <c r="C98" s="18"/>
      <c r="D98" s="18"/>
      <c r="E98" s="18"/>
      <c r="F98" s="18"/>
      <c r="G98" s="18"/>
      <c r="H98" s="18"/>
      <c r="I98" s="18"/>
      <c r="J98" s="19">
        <f>IF(SUM(J39:J97)&lt;60,SUM(J39:J97),60)</f>
        <v>0</v>
      </c>
      <c r="K98" s="20"/>
      <c r="L98" s="21"/>
    </row>
    <row r="99" spans="1:12" ht="39.950000000000003" customHeight="1" x14ac:dyDescent="0.2">
      <c r="A99" s="28" t="s">
        <v>140</v>
      </c>
      <c r="B99" s="26" t="s">
        <v>99</v>
      </c>
      <c r="C99" s="26" t="s">
        <v>79</v>
      </c>
      <c r="D99" s="26" t="s">
        <v>40</v>
      </c>
      <c r="E99" s="6" t="s">
        <v>80</v>
      </c>
      <c r="F99" s="6">
        <v>10</v>
      </c>
      <c r="G99" s="2"/>
      <c r="H99" s="6" t="s">
        <v>118</v>
      </c>
      <c r="I99" s="6"/>
      <c r="J99" s="8">
        <f>I99</f>
        <v>0</v>
      </c>
      <c r="K99" s="9"/>
      <c r="L99" s="30" t="s">
        <v>181</v>
      </c>
    </row>
    <row r="100" spans="1:12" ht="39.950000000000003" customHeight="1" x14ac:dyDescent="0.2">
      <c r="A100" s="28"/>
      <c r="B100" s="26"/>
      <c r="C100" s="26"/>
      <c r="D100" s="26"/>
      <c r="E100" s="6" t="s">
        <v>81</v>
      </c>
      <c r="F100" s="6">
        <v>3</v>
      </c>
      <c r="G100" s="2"/>
      <c r="H100" s="6"/>
      <c r="I100" s="6"/>
      <c r="J100" s="8">
        <f t="shared" ref="J100:J105" si="1">I100</f>
        <v>0</v>
      </c>
      <c r="K100" s="9"/>
      <c r="L100" s="31"/>
    </row>
    <row r="101" spans="1:12" ht="39.950000000000003" customHeight="1" x14ac:dyDescent="0.2">
      <c r="A101" s="28"/>
      <c r="B101" s="26"/>
      <c r="C101" s="26"/>
      <c r="D101" s="26" t="s">
        <v>83</v>
      </c>
      <c r="E101" s="6" t="s">
        <v>80</v>
      </c>
      <c r="F101" s="6">
        <v>8</v>
      </c>
      <c r="G101" s="2"/>
      <c r="H101" s="6" t="s">
        <v>118</v>
      </c>
      <c r="I101" s="6"/>
      <c r="J101" s="8">
        <f t="shared" si="1"/>
        <v>0</v>
      </c>
      <c r="K101" s="9"/>
      <c r="L101" s="31"/>
    </row>
    <row r="102" spans="1:12" ht="39.950000000000003" customHeight="1" x14ac:dyDescent="0.2">
      <c r="A102" s="28"/>
      <c r="B102" s="26"/>
      <c r="C102" s="26"/>
      <c r="D102" s="26"/>
      <c r="E102" s="6" t="s">
        <v>81</v>
      </c>
      <c r="F102" s="6">
        <v>3</v>
      </c>
      <c r="G102" s="2"/>
      <c r="H102" s="6"/>
      <c r="I102" s="6"/>
      <c r="J102" s="8">
        <f t="shared" si="1"/>
        <v>0</v>
      </c>
      <c r="K102" s="9"/>
      <c r="L102" s="31"/>
    </row>
    <row r="103" spans="1:12" ht="39.950000000000003" customHeight="1" x14ac:dyDescent="0.2">
      <c r="A103" s="28"/>
      <c r="B103" s="26"/>
      <c r="C103" s="26" t="s">
        <v>82</v>
      </c>
      <c r="D103" s="6" t="s">
        <v>40</v>
      </c>
      <c r="E103" s="6"/>
      <c r="F103" s="6">
        <v>10</v>
      </c>
      <c r="G103" s="2"/>
      <c r="H103" s="6"/>
      <c r="I103" s="6"/>
      <c r="J103" s="8">
        <f t="shared" si="1"/>
        <v>0</v>
      </c>
      <c r="K103" s="9"/>
      <c r="L103" s="31"/>
    </row>
    <row r="104" spans="1:12" ht="39.950000000000003" customHeight="1" x14ac:dyDescent="0.2">
      <c r="A104" s="28"/>
      <c r="B104" s="26"/>
      <c r="C104" s="26"/>
      <c r="D104" s="6" t="s">
        <v>83</v>
      </c>
      <c r="E104" s="6"/>
      <c r="F104" s="6">
        <v>8</v>
      </c>
      <c r="G104" s="2"/>
      <c r="H104" s="6"/>
      <c r="I104" s="6"/>
      <c r="J104" s="8">
        <f t="shared" si="1"/>
        <v>0</v>
      </c>
      <c r="K104" s="9"/>
      <c r="L104" s="31"/>
    </row>
    <row r="105" spans="1:12" ht="39.950000000000003" customHeight="1" x14ac:dyDescent="0.2">
      <c r="A105" s="28"/>
      <c r="B105" s="26"/>
      <c r="C105" s="26"/>
      <c r="D105" s="6" t="s">
        <v>43</v>
      </c>
      <c r="E105" s="6"/>
      <c r="F105" s="6">
        <v>5</v>
      </c>
      <c r="G105" s="2"/>
      <c r="H105" s="6"/>
      <c r="I105" s="6"/>
      <c r="J105" s="8">
        <f t="shared" si="1"/>
        <v>0</v>
      </c>
      <c r="K105" s="9"/>
      <c r="L105" s="31"/>
    </row>
    <row r="106" spans="1:12" ht="39.950000000000003" customHeight="1" x14ac:dyDescent="0.2">
      <c r="A106" s="28"/>
      <c r="B106" s="26" t="s">
        <v>100</v>
      </c>
      <c r="C106" s="26" t="s">
        <v>84</v>
      </c>
      <c r="D106" s="6"/>
      <c r="E106" s="6" t="s">
        <v>85</v>
      </c>
      <c r="F106" s="6"/>
      <c r="G106" s="2"/>
      <c r="H106" s="6" t="s">
        <v>26</v>
      </c>
      <c r="I106" s="6"/>
      <c r="J106" s="8"/>
      <c r="K106" s="9"/>
      <c r="L106" s="31"/>
    </row>
    <row r="107" spans="1:12" ht="39.950000000000003" customHeight="1" x14ac:dyDescent="0.2">
      <c r="A107" s="28"/>
      <c r="B107" s="26"/>
      <c r="C107" s="26"/>
      <c r="D107" s="6"/>
      <c r="E107" s="6" t="s">
        <v>86</v>
      </c>
      <c r="F107" s="6">
        <v>5</v>
      </c>
      <c r="G107" s="2"/>
      <c r="H107" s="6"/>
      <c r="I107" s="6"/>
      <c r="J107" s="8">
        <f>I107</f>
        <v>0</v>
      </c>
      <c r="K107" s="9"/>
      <c r="L107" s="31"/>
    </row>
    <row r="108" spans="1:12" ht="39.950000000000003" customHeight="1" x14ac:dyDescent="0.2">
      <c r="A108" s="28"/>
      <c r="B108" s="26"/>
      <c r="C108" s="26"/>
      <c r="D108" s="6"/>
      <c r="E108" s="6" t="s">
        <v>14</v>
      </c>
      <c r="F108" s="6">
        <v>3</v>
      </c>
      <c r="G108" s="2"/>
      <c r="H108" s="6"/>
      <c r="I108" s="6"/>
      <c r="J108" s="8">
        <f t="shared" ref="J108:J115" si="2">I108</f>
        <v>0</v>
      </c>
      <c r="K108" s="9"/>
      <c r="L108" s="31"/>
    </row>
    <row r="109" spans="1:12" ht="39.950000000000003" customHeight="1" x14ac:dyDescent="0.2">
      <c r="A109" s="28"/>
      <c r="B109" s="26"/>
      <c r="C109" s="26" t="s">
        <v>87</v>
      </c>
      <c r="D109" s="6"/>
      <c r="E109" s="6" t="s">
        <v>85</v>
      </c>
      <c r="F109" s="6">
        <v>7</v>
      </c>
      <c r="G109" s="2"/>
      <c r="H109" s="6"/>
      <c r="I109" s="6"/>
      <c r="J109" s="8">
        <f t="shared" si="2"/>
        <v>0</v>
      </c>
      <c r="K109" s="9"/>
      <c r="L109" s="31"/>
    </row>
    <row r="110" spans="1:12" ht="39.950000000000003" customHeight="1" x14ac:dyDescent="0.2">
      <c r="A110" s="28"/>
      <c r="B110" s="26"/>
      <c r="C110" s="26"/>
      <c r="D110" s="6"/>
      <c r="E110" s="6" t="s">
        <v>86</v>
      </c>
      <c r="F110" s="6">
        <v>2</v>
      </c>
      <c r="G110" s="2"/>
      <c r="H110" s="6"/>
      <c r="I110" s="6"/>
      <c r="J110" s="8">
        <f t="shared" si="2"/>
        <v>0</v>
      </c>
      <c r="K110" s="9"/>
      <c r="L110" s="31"/>
    </row>
    <row r="111" spans="1:12" ht="39.950000000000003" customHeight="1" x14ac:dyDescent="0.2">
      <c r="A111" s="28"/>
      <c r="B111" s="26"/>
      <c r="C111" s="26"/>
      <c r="D111" s="6"/>
      <c r="E111" s="6" t="s">
        <v>14</v>
      </c>
      <c r="F111" s="6">
        <v>2</v>
      </c>
      <c r="G111" s="2"/>
      <c r="H111" s="6"/>
      <c r="I111" s="6"/>
      <c r="J111" s="8">
        <f t="shared" si="2"/>
        <v>0</v>
      </c>
      <c r="K111" s="9"/>
      <c r="L111" s="32"/>
    </row>
    <row r="112" spans="1:12" ht="39.950000000000003" customHeight="1" x14ac:dyDescent="0.2">
      <c r="A112" s="28"/>
      <c r="B112" s="26" t="s">
        <v>88</v>
      </c>
      <c r="C112" s="26" t="s">
        <v>89</v>
      </c>
      <c r="D112" s="6" t="s">
        <v>90</v>
      </c>
      <c r="E112" s="6"/>
      <c r="F112" s="26">
        <v>10</v>
      </c>
      <c r="G112" s="6" t="s">
        <v>38</v>
      </c>
      <c r="H112" s="26" t="s">
        <v>132</v>
      </c>
      <c r="I112" s="6"/>
      <c r="J112" s="27">
        <f>IF(I112+I113+I114&lt;10,I112+I113+I114,10)</f>
        <v>0</v>
      </c>
      <c r="K112" s="9"/>
      <c r="L112" s="30" t="s">
        <v>182</v>
      </c>
    </row>
    <row r="113" spans="1:12" ht="39.950000000000003" customHeight="1" x14ac:dyDescent="0.2">
      <c r="A113" s="28"/>
      <c r="B113" s="26"/>
      <c r="C113" s="26"/>
      <c r="D113" s="6" t="s">
        <v>91</v>
      </c>
      <c r="E113" s="6"/>
      <c r="F113" s="26"/>
      <c r="G113" s="6" t="s">
        <v>20</v>
      </c>
      <c r="H113" s="26"/>
      <c r="I113" s="6"/>
      <c r="J113" s="27"/>
      <c r="K113" s="9"/>
      <c r="L113" s="31"/>
    </row>
    <row r="114" spans="1:12" ht="39.950000000000003" customHeight="1" x14ac:dyDescent="0.2">
      <c r="A114" s="28"/>
      <c r="B114" s="26"/>
      <c r="C114" s="26" t="s">
        <v>92</v>
      </c>
      <c r="D114" s="6" t="s">
        <v>17</v>
      </c>
      <c r="E114" s="6"/>
      <c r="F114" s="26"/>
      <c r="G114" s="6" t="s">
        <v>38</v>
      </c>
      <c r="H114" s="26" t="s">
        <v>133</v>
      </c>
      <c r="I114" s="6"/>
      <c r="J114" s="27"/>
      <c r="K114" s="9"/>
      <c r="L114" s="31"/>
    </row>
    <row r="115" spans="1:12" ht="39.950000000000003" customHeight="1" x14ac:dyDescent="0.2">
      <c r="A115" s="28"/>
      <c r="B115" s="26"/>
      <c r="C115" s="26"/>
      <c r="D115" s="6" t="s">
        <v>93</v>
      </c>
      <c r="E115" s="6"/>
      <c r="F115" s="6">
        <v>2</v>
      </c>
      <c r="G115" s="6" t="s">
        <v>58</v>
      </c>
      <c r="H115" s="26"/>
      <c r="I115" s="6"/>
      <c r="J115" s="8">
        <f t="shared" si="2"/>
        <v>0</v>
      </c>
      <c r="K115" s="9"/>
      <c r="L115" s="32"/>
    </row>
    <row r="116" spans="1:12" ht="39.950000000000003" customHeight="1" x14ac:dyDescent="0.2">
      <c r="A116" s="17" t="s">
        <v>158</v>
      </c>
      <c r="B116" s="19"/>
      <c r="C116" s="19"/>
      <c r="D116" s="19"/>
      <c r="E116" s="19"/>
      <c r="F116" s="19"/>
      <c r="G116" s="19"/>
      <c r="H116" s="19"/>
      <c r="I116" s="19"/>
      <c r="J116" s="19">
        <f>IF(SUM(J99:J115)&lt;10,SUM(J99:J115),10)</f>
        <v>0</v>
      </c>
      <c r="K116" s="20"/>
      <c r="L116" s="21"/>
    </row>
    <row r="117" spans="1:12" ht="39.950000000000003" customHeight="1" thickBot="1" x14ac:dyDescent="0.25">
      <c r="A117" s="4" t="s">
        <v>159</v>
      </c>
      <c r="B117" s="5"/>
      <c r="C117" s="5"/>
      <c r="D117" s="5"/>
      <c r="E117" s="5"/>
      <c r="F117" s="5"/>
      <c r="G117" s="5"/>
      <c r="H117" s="5"/>
      <c r="I117" s="5"/>
      <c r="J117" s="10">
        <f>J14+J36+J98+J116</f>
        <v>0</v>
      </c>
      <c r="K117" s="11"/>
      <c r="L117" s="22"/>
    </row>
  </sheetData>
  <mergeCells count="147">
    <mergeCell ref="A1:D1"/>
    <mergeCell ref="E1:I1"/>
    <mergeCell ref="J1:L1"/>
    <mergeCell ref="L5:L8"/>
    <mergeCell ref="L9:L11"/>
    <mergeCell ref="L12:L13"/>
    <mergeCell ref="L15:L18"/>
    <mergeCell ref="L19:L32"/>
    <mergeCell ref="L33:L35"/>
    <mergeCell ref="H19:H20"/>
    <mergeCell ref="C21:D21"/>
    <mergeCell ref="C23:C24"/>
    <mergeCell ref="C25:C28"/>
    <mergeCell ref="C29:C32"/>
    <mergeCell ref="C15:C16"/>
    <mergeCell ref="H15:H18"/>
    <mergeCell ref="C17:C18"/>
    <mergeCell ref="B5:B11"/>
    <mergeCell ref="C5:C8"/>
    <mergeCell ref="H5:H8"/>
    <mergeCell ref="C9:C11"/>
    <mergeCell ref="H9:H11"/>
    <mergeCell ref="B12:B13"/>
    <mergeCell ref="C12:C13"/>
    <mergeCell ref="L70:L71"/>
    <mergeCell ref="L72:L77"/>
    <mergeCell ref="L78:L87"/>
    <mergeCell ref="L88:L97"/>
    <mergeCell ref="L99:L111"/>
    <mergeCell ref="L112:L115"/>
    <mergeCell ref="C19:C20"/>
    <mergeCell ref="H21:H32"/>
    <mergeCell ref="H33:H35"/>
    <mergeCell ref="C41:C46"/>
    <mergeCell ref="C47:C52"/>
    <mergeCell ref="C103:C105"/>
    <mergeCell ref="C106:C108"/>
    <mergeCell ref="C109:C111"/>
    <mergeCell ref="H68:H69"/>
    <mergeCell ref="H70:H71"/>
    <mergeCell ref="H72:H77"/>
    <mergeCell ref="C88:C97"/>
    <mergeCell ref="E88:E92"/>
    <mergeCell ref="F88:F92"/>
    <mergeCell ref="E93:E97"/>
    <mergeCell ref="F93:F97"/>
    <mergeCell ref="J93:J97"/>
    <mergeCell ref="J112:J114"/>
    <mergeCell ref="A5:A13"/>
    <mergeCell ref="A15:A35"/>
    <mergeCell ref="B15:B18"/>
    <mergeCell ref="B19:B32"/>
    <mergeCell ref="A3:L3"/>
    <mergeCell ref="L37:L55"/>
    <mergeCell ref="L56:L59"/>
    <mergeCell ref="L60:L67"/>
    <mergeCell ref="L68:L69"/>
    <mergeCell ref="I37:I38"/>
    <mergeCell ref="A37:A97"/>
    <mergeCell ref="C53:C55"/>
    <mergeCell ref="E53:E55"/>
    <mergeCell ref="F53:F55"/>
    <mergeCell ref="C60:C67"/>
    <mergeCell ref="E60:E63"/>
    <mergeCell ref="F61:F62"/>
    <mergeCell ref="F63:F67"/>
    <mergeCell ref="E64:E67"/>
    <mergeCell ref="C68:C69"/>
    <mergeCell ref="D68:D69"/>
    <mergeCell ref="C56:C59"/>
    <mergeCell ref="D56:D57"/>
    <mergeCell ref="F56:F57"/>
    <mergeCell ref="A99:A115"/>
    <mergeCell ref="H112:H113"/>
    <mergeCell ref="C114:C115"/>
    <mergeCell ref="H114:H115"/>
    <mergeCell ref="B112:B115"/>
    <mergeCell ref="C112:C113"/>
    <mergeCell ref="F112:F114"/>
    <mergeCell ref="C99:C102"/>
    <mergeCell ref="D99:D100"/>
    <mergeCell ref="D101:D102"/>
    <mergeCell ref="B99:B105"/>
    <mergeCell ref="B106:B111"/>
    <mergeCell ref="B78:B87"/>
    <mergeCell ref="C78:C87"/>
    <mergeCell ref="E78:E82"/>
    <mergeCell ref="F78:F82"/>
    <mergeCell ref="E83:E87"/>
    <mergeCell ref="F83:F87"/>
    <mergeCell ref="H78:H87"/>
    <mergeCell ref="H88:H97"/>
    <mergeCell ref="B88:B97"/>
    <mergeCell ref="J78:J82"/>
    <mergeCell ref="J83:J87"/>
    <mergeCell ref="J88:J92"/>
    <mergeCell ref="H12:H13"/>
    <mergeCell ref="C33:C35"/>
    <mergeCell ref="C37:C40"/>
    <mergeCell ref="E37:E38"/>
    <mergeCell ref="F37:F38"/>
    <mergeCell ref="J39:J40"/>
    <mergeCell ref="J42:J43"/>
    <mergeCell ref="J44:J46"/>
    <mergeCell ref="J47:J49"/>
    <mergeCell ref="J50:J52"/>
    <mergeCell ref="J53:J55"/>
    <mergeCell ref="J56:J57"/>
    <mergeCell ref="J58:J59"/>
    <mergeCell ref="J61:J62"/>
    <mergeCell ref="C72:C73"/>
    <mergeCell ref="F72:F77"/>
    <mergeCell ref="C74:C75"/>
    <mergeCell ref="C76:C77"/>
    <mergeCell ref="E41:E43"/>
    <mergeCell ref="F42:F43"/>
    <mergeCell ref="H42:H46"/>
    <mergeCell ref="J63:J67"/>
    <mergeCell ref="J72:J77"/>
    <mergeCell ref="B72:B77"/>
    <mergeCell ref="B70:B71"/>
    <mergeCell ref="E44:E46"/>
    <mergeCell ref="F44:F46"/>
    <mergeCell ref="H56:H59"/>
    <mergeCell ref="D58:D59"/>
    <mergeCell ref="F58:F59"/>
    <mergeCell ref="E47:E49"/>
    <mergeCell ref="F47:F49"/>
    <mergeCell ref="H47:H52"/>
    <mergeCell ref="E50:E52"/>
    <mergeCell ref="F50:F52"/>
    <mergeCell ref="B37:B55"/>
    <mergeCell ref="H53:H55"/>
    <mergeCell ref="B56:B69"/>
    <mergeCell ref="H61:H66"/>
    <mergeCell ref="J5:J8"/>
    <mergeCell ref="J9:J11"/>
    <mergeCell ref="B33:B35"/>
    <mergeCell ref="G37:G38"/>
    <mergeCell ref="H37:H38"/>
    <mergeCell ref="E39:E40"/>
    <mergeCell ref="F39:F40"/>
    <mergeCell ref="H39:H40"/>
    <mergeCell ref="J37:J38"/>
    <mergeCell ref="J15:J18"/>
    <mergeCell ref="J19:J32"/>
    <mergeCell ref="J33:J3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ignoredErrors>
    <ignoredError sqref="J50 J14 J83 J8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Windows 用户</cp:lastModifiedBy>
  <cp:lastPrinted>2020-08-12T10:02:13Z</cp:lastPrinted>
  <dcterms:created xsi:type="dcterms:W3CDTF">2017-09-05T12:26:25Z</dcterms:created>
  <dcterms:modified xsi:type="dcterms:W3CDTF">2022-06-29T01:21:52Z</dcterms:modified>
</cp:coreProperties>
</file>